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65" yWindow="420" windowWidth="5910" windowHeight="5145" tabRatio="622" firstSheet="1" activeTab="2"/>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Statement'!$A$1:$H$61</definedName>
    <definedName name="_xlnm.Print_Area" localSheetId="0">'Income Statements'!$A$1:$K$45</definedName>
    <definedName name="_xlnm.Print_Area" localSheetId="4">'Notes'!$A$1:$L$175</definedName>
  </definedNames>
  <calcPr fullCalcOnLoad="1"/>
</workbook>
</file>

<file path=xl/comments1.xml><?xml version="1.0" encoding="utf-8"?>
<comments xmlns="http://schemas.openxmlformats.org/spreadsheetml/2006/main">
  <authors>
    <author>Lee Fong</author>
  </authors>
  <commentList>
    <comment ref="E22" authorId="0">
      <text>
        <r>
          <rPr>
            <b/>
            <sz val="8"/>
            <rFont val="Tahoma"/>
            <family val="0"/>
          </rPr>
          <t>Lee Fong:</t>
        </r>
        <r>
          <rPr>
            <sz val="8"/>
            <rFont val="Tahoma"/>
            <family val="0"/>
          </rPr>
          <t xml:space="preserve">
HP interest
Loan interest</t>
        </r>
      </text>
    </comment>
  </commentList>
</comments>
</file>

<file path=xl/sharedStrings.xml><?xml version="1.0" encoding="utf-8"?>
<sst xmlns="http://schemas.openxmlformats.org/spreadsheetml/2006/main" count="313" uniqueCount="251">
  <si>
    <t>INDIVIDUAL QUARTER</t>
  </si>
  <si>
    <t>CUMULATIVE QUARTER</t>
  </si>
  <si>
    <t>CURRENT YEAR QUARTER</t>
  </si>
  <si>
    <t>CURRENT YEAR TO DATE</t>
  </si>
  <si>
    <t>(a)</t>
  </si>
  <si>
    <t>(b)</t>
  </si>
  <si>
    <t>(c)</t>
  </si>
  <si>
    <t>Taxation</t>
  </si>
  <si>
    <t>AS AT END OF CURRENT YEAR QUARTER</t>
  </si>
  <si>
    <t>Short Term Borrowings</t>
  </si>
  <si>
    <t>Net tangible assets per share (sen)</t>
  </si>
  <si>
    <t>Share Premium</t>
  </si>
  <si>
    <t>PRECEDING YEAR CORRESPONDING PERIOD</t>
  </si>
  <si>
    <t>AS AT PRECEDING FINANCIAL YEAR END</t>
  </si>
  <si>
    <t>(Incorporated in Malaysia)</t>
  </si>
  <si>
    <t>Share Capital</t>
  </si>
  <si>
    <t>NOTES</t>
  </si>
  <si>
    <t>The Group's operations were not subject to any seasonal or cyclical changes.</t>
  </si>
  <si>
    <t>Portion of hire purchase creditors payable within 12 months</t>
  </si>
  <si>
    <t>Dividends</t>
  </si>
  <si>
    <t>By Order of the Board</t>
  </si>
  <si>
    <t>Kuala Lumpur</t>
  </si>
  <si>
    <t xml:space="preserve"> </t>
  </si>
  <si>
    <t>Portion of hire purchase creditors payable after 12 months</t>
  </si>
  <si>
    <t>Secretary</t>
  </si>
  <si>
    <t>Cindy Lim Seck Wah</t>
  </si>
  <si>
    <t>PRECEDING YEAR CORRESPONDING QUARTER</t>
  </si>
  <si>
    <t>RM('000)</t>
  </si>
  <si>
    <t>CONDENSED CONSOLIDATED INCOME STATEMENTS</t>
  </si>
  <si>
    <t>Revenue</t>
  </si>
  <si>
    <t>Basic</t>
  </si>
  <si>
    <t>Fully diluted</t>
  </si>
  <si>
    <t>Operating expenses</t>
  </si>
  <si>
    <t>Other operating income</t>
  </si>
  <si>
    <t>Finance cost</t>
  </si>
  <si>
    <t>Investing results</t>
  </si>
  <si>
    <t>(The Condensed Consolidated Income Statements should be read in conjunction with</t>
  </si>
  <si>
    <t>CONDENSED CONSOLIDATED BALANCE SHEETS</t>
  </si>
  <si>
    <t>PROPERTY, PLANT AND EQUIPMENT</t>
  </si>
  <si>
    <t>CURRENT ASSETS</t>
  </si>
  <si>
    <t>Inventories</t>
  </si>
  <si>
    <t>Trade Receivables</t>
  </si>
  <si>
    <t>Other Receivables, deposits and Prepayments</t>
  </si>
  <si>
    <t>Fixed Deposits</t>
  </si>
  <si>
    <t>Cash and Bank Balances</t>
  </si>
  <si>
    <t>CURRENT LIABILITIES</t>
  </si>
  <si>
    <t>Trade Payables</t>
  </si>
  <si>
    <t>Other Payables and Accrued Expenses</t>
  </si>
  <si>
    <t>FINANCED BY:</t>
  </si>
  <si>
    <t>NET CURRENT ASSETS</t>
  </si>
  <si>
    <t>(The Condensed Consolidated Balance Sheets should be read in conjunction with</t>
  </si>
  <si>
    <t>CONDENSED CONSOLIDATED STATEMENT OF CHANGES IN EQUITY</t>
  </si>
  <si>
    <t>Non-Distributable Reserve- Share Premium</t>
  </si>
  <si>
    <t>Total</t>
  </si>
  <si>
    <t>Note:</t>
  </si>
  <si>
    <t>CONDENSED CONSOLIDATED CASH FLOW STATEMENT</t>
  </si>
  <si>
    <t>CASH FLOWS FROM OPERATING ACTIVITIES</t>
  </si>
  <si>
    <t>Adjustments for:</t>
  </si>
  <si>
    <t>Amortisation of intangible assets</t>
  </si>
  <si>
    <t>Depreciation of property, plant and equipment</t>
  </si>
  <si>
    <t>Interest income</t>
  </si>
  <si>
    <t>Interest expense</t>
  </si>
  <si>
    <t>Other non-cash items</t>
  </si>
  <si>
    <t>Changes in working capital:</t>
  </si>
  <si>
    <t>Net change in current assets</t>
  </si>
  <si>
    <t>Net change in current liabilities</t>
  </si>
  <si>
    <t>Interest received</t>
  </si>
  <si>
    <t>Interest paid</t>
  </si>
  <si>
    <t>Tax paid</t>
  </si>
  <si>
    <t>CASH FLOWS FROM INVESTING ACTIVITIES</t>
  </si>
  <si>
    <t>Purchase of property, plant and equipment</t>
  </si>
  <si>
    <t>Net cash used in investing activities</t>
  </si>
  <si>
    <t>CASH FLOWS FROM FINANCING ACTIVITIES</t>
  </si>
  <si>
    <t>Repayment of hire purchase loan</t>
  </si>
  <si>
    <t>NET DECREASE IN CASH AND CASH EQUIVALENTS</t>
  </si>
  <si>
    <t>A</t>
  </si>
  <si>
    <t>NOTES TO THE INTERIM FINANCIAL REPORT</t>
  </si>
  <si>
    <t>A1</t>
  </si>
  <si>
    <t>Basis of preparation</t>
  </si>
  <si>
    <t>A2</t>
  </si>
  <si>
    <t>Audit report of preceding annual financial statements</t>
  </si>
  <si>
    <t>The preceding year annual audited financial statements were not subject to any qualification.</t>
  </si>
  <si>
    <t>A3</t>
  </si>
  <si>
    <t>Seasonal or cyclical factors</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</si>
  <si>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</si>
  <si>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</si>
  <si>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</si>
  <si>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</si>
  <si>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</si>
  <si>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A6</t>
  </si>
  <si>
    <t>Debt and equity securities</t>
  </si>
  <si>
    <t>A7</t>
  </si>
  <si>
    <t>Dividend paid</t>
  </si>
  <si>
    <t>A8</t>
  </si>
  <si>
    <t>Segment information</t>
  </si>
  <si>
    <t>A9</t>
  </si>
  <si>
    <t>A10</t>
  </si>
  <si>
    <t>A11</t>
  </si>
  <si>
    <t>Changes in the composition of the Group</t>
  </si>
  <si>
    <t>A12</t>
  </si>
  <si>
    <t>Contingent liabilities</t>
  </si>
  <si>
    <t>A13</t>
  </si>
  <si>
    <t>Capital commitments</t>
  </si>
  <si>
    <t>A14</t>
  </si>
  <si>
    <t>Significant related party transactions</t>
  </si>
  <si>
    <t>A15</t>
  </si>
  <si>
    <t>Cash and cash equivalents</t>
  </si>
  <si>
    <t>Cash and bank balances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</si>
  <si>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</si>
  <si>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</si>
  <si>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</si>
  <si>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</si>
  <si>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</si>
  <si>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</si>
  <si>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</si>
  <si>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</si>
  <si>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</si>
  <si>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</si>
  <si>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</si>
  <si>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</si>
  <si>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</si>
  <si>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</si>
  <si>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</si>
  <si>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</si>
  <si>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</si>
  <si>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</si>
  <si>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B11</t>
  </si>
  <si>
    <t>Material litigation</t>
  </si>
  <si>
    <t>B12</t>
  </si>
  <si>
    <t>B13</t>
  </si>
  <si>
    <t>Group's borrowings and debt securities</t>
  </si>
  <si>
    <t>a.</t>
  </si>
  <si>
    <t>ESOS granted and exercised</t>
  </si>
  <si>
    <t>No. of Options</t>
  </si>
  <si>
    <t>'000</t>
  </si>
  <si>
    <t>Exercised</t>
  </si>
  <si>
    <t>Valuation of property, plant and equipment</t>
  </si>
  <si>
    <t xml:space="preserve">Basic </t>
  </si>
  <si>
    <t>(Note A15)</t>
  </si>
  <si>
    <t>The Employee Share Option Scheme ("ESOS") for the benefit of eligible executives including Executive Directors of the Company and its subsidiary company has come into effect on 16 August 2002 for a period of 6 years.</t>
  </si>
  <si>
    <t>Options granted as at 16 August 2002</t>
  </si>
  <si>
    <t>Net cash used in financing activities</t>
  </si>
  <si>
    <t>There are no comparative figures as this is the first year of interim financial statements prepared in accordance with MASB 26 Interim Financial Reporting</t>
  </si>
  <si>
    <t>Options outstanding as at 31 December 2002</t>
  </si>
  <si>
    <t>Development expenditure paid</t>
  </si>
  <si>
    <t>There were no changes in estimates of amounts reported in prior financial years, which have a material effect in the current financial quarter.</t>
  </si>
  <si>
    <t>There were no changes in the valuation of the property, plant and equipment reported in the previous audited financial statements that will have effect in the current financial quarter under review.</t>
  </si>
  <si>
    <t>Material events subsequent to the end of the quarter</t>
  </si>
  <si>
    <t>DEVELOPMENT EXPENDITURE</t>
  </si>
  <si>
    <t>(The Condensed Consolidated Statement of Changes in Equity should be read in conjunction with</t>
  </si>
  <si>
    <t>(Company No: 451734-A)</t>
  </si>
  <si>
    <t>After</t>
  </si>
  <si>
    <t>Business Segment</t>
  </si>
  <si>
    <t>Turnover</t>
  </si>
  <si>
    <t>(RM'000)</t>
  </si>
  <si>
    <t xml:space="preserve">Biometrics </t>
  </si>
  <si>
    <t>Electronics Publishing System and MIS</t>
  </si>
  <si>
    <t>Less: Fixed deposits pledged to licensed banks</t>
  </si>
  <si>
    <t>Secured Short Term Borrowings:-</t>
  </si>
  <si>
    <t>Secured Long Term Borrowings:-</t>
  </si>
  <si>
    <t>Operating loss before working capital changes</t>
  </si>
  <si>
    <t>Proceeds from disposal of property, plant and equipment</t>
  </si>
  <si>
    <t>Net loss for the period (cumulative)</t>
  </si>
  <si>
    <t>Share issues</t>
  </si>
  <si>
    <t>Bank borrowings</t>
  </si>
  <si>
    <t>Portion of Term Loan payable within 12 months</t>
  </si>
  <si>
    <t>Portion of Term Loan payable after 12 months</t>
  </si>
  <si>
    <t>Weighted Average Number of</t>
  </si>
  <si>
    <t>Ordinary shares of RM0.10 each ('000)</t>
  </si>
  <si>
    <t>SHARE CAPITAL</t>
  </si>
  <si>
    <t>RESERVES</t>
  </si>
  <si>
    <t>MINORITY INTERESTS</t>
  </si>
  <si>
    <t>LONG TERM BORROWINGS</t>
  </si>
  <si>
    <t>DEFERRED TAX LIABILITIES</t>
  </si>
  <si>
    <t>Issue of share capital</t>
  </si>
  <si>
    <t>(The Condensed Consolidated Cash Flow Statement should be read in conjunction with</t>
  </si>
  <si>
    <t>Fixed deposits</t>
  </si>
  <si>
    <t>All borrowings are denominated in Ringgit Malaysia.</t>
  </si>
  <si>
    <t>Off-balance sheet financial instruments</t>
  </si>
  <si>
    <t>PUC FOUNDER (MSC) BERHAD</t>
  </si>
  <si>
    <t>(Company No:-451734-A)</t>
  </si>
  <si>
    <t>The Group neither announced any profit forecast nor profit guarantee during the financial quarter.</t>
  </si>
  <si>
    <t>There were no contingent liabilities as at the date of this announcement.</t>
  </si>
  <si>
    <t>There were no capital commitments as at the date of this announcement.</t>
  </si>
  <si>
    <t>(The figures have not been audited)</t>
  </si>
  <si>
    <t>-ESOS</t>
  </si>
  <si>
    <t>There were no material events subsequent to the current financial quarter up to the date of this report which, is likely to substantially affect the results of the operations of the Group.</t>
  </si>
  <si>
    <t>31/12/2004</t>
  </si>
  <si>
    <t>DEFERRED ASSETS</t>
  </si>
  <si>
    <t>Amount owing by associate</t>
  </si>
  <si>
    <t>*</t>
  </si>
  <si>
    <t>LONG TERM INVESTMENT *</t>
  </si>
  <si>
    <t>Included in long term investment consist of investment in associate amounted to RM1.00</t>
  </si>
  <si>
    <t>Distributable - Retained Profit / (Accumulated loss)</t>
  </si>
  <si>
    <t>Loss before taxation</t>
  </si>
  <si>
    <t>Cash from / (used) in operations:</t>
  </si>
  <si>
    <t>Net cash from / (used) in operating activities</t>
  </si>
  <si>
    <t>Acquisition of associate *</t>
  </si>
  <si>
    <t>RM 1.00</t>
  </si>
  <si>
    <t>CASH AND CASH EQUIVALENTS AT BEGINNING OF THE YEAR</t>
  </si>
  <si>
    <t>CASH AND CASH EQUIVALENTS AT END OF THE YEAR</t>
  </si>
  <si>
    <t>There is no issuance of debt and equity securities for the quarter under review.</t>
  </si>
  <si>
    <t>There were no changes in the composition of the Group for the under review quarter.</t>
  </si>
  <si>
    <t>There were no acquisition or disposal of quoted securities for the quarter under review.</t>
  </si>
  <si>
    <t>There were no purchase or disposal of unquoted investments and properties for the quarter under review.</t>
  </si>
  <si>
    <t>Loss per share</t>
  </si>
  <si>
    <t>b.</t>
  </si>
  <si>
    <t>Diluted</t>
  </si>
  <si>
    <t>The effects on the loss per share for current quarter and year to date arising from the assumed conversion of the ESOS is anti-dilutive</t>
  </si>
  <si>
    <t>Loss from operations</t>
  </si>
  <si>
    <t>Loss after taxation</t>
  </si>
  <si>
    <t>Retained Profit / (Accumulated Loss)</t>
  </si>
  <si>
    <t>The interim financial report has been prepared in compliance with FRS 134, Interim Financial Reporting and Appendix 7A of the Listing Requirements of Bursa Malaysia Securities Berhad for the MESDAQ Market.</t>
  </si>
  <si>
    <t>Loss</t>
  </si>
  <si>
    <t>ADDITIONAL INFORMATION REQUIRED PURSUANT TO APPENDIX 7A OF THE MESDAQ MARKET LISTING REQUIREMENTS</t>
  </si>
  <si>
    <t>Loss Per Share (Sen)</t>
  </si>
  <si>
    <t>Amount owing by related companies</t>
  </si>
  <si>
    <t>Amount owing to related companies</t>
  </si>
  <si>
    <t>(Increase)/ Decease in fixed deposit pledge for banking facilities granted</t>
  </si>
  <si>
    <t>31/03/2005</t>
  </si>
  <si>
    <t>31/03/2004</t>
  </si>
  <si>
    <t>the Annual Financial Report for the year ended 31 December 2004)</t>
  </si>
  <si>
    <t>N/A</t>
  </si>
  <si>
    <t>3 months quarter ended 31.03.2005</t>
  </si>
  <si>
    <t>Balance as at 31 December 2004</t>
  </si>
  <si>
    <t>Balance as at  31 March 2005</t>
  </si>
  <si>
    <t>3 months ended 31.03.05</t>
  </si>
  <si>
    <t>Quarterly report on consolidated results for the 1st quarter ended 31.03.05</t>
  </si>
  <si>
    <t>31.03.2005</t>
  </si>
  <si>
    <t>The interim financial report should be read in conjunction with the audited financial statements of the Group for the year ended 31 December 2004.</t>
  </si>
  <si>
    <t>The accounting policies and methods of computation adopted by the Group in this interim financial report are consistent with those adopted in the audited financial statements for the year ended 31 December 2004.</t>
  </si>
  <si>
    <t>Q1</t>
  </si>
  <si>
    <t>3 months ended 31.03.04</t>
  </si>
  <si>
    <t>3 months quarter ended 31.03.2004</t>
  </si>
  <si>
    <t>Balance as at 31 March 2004</t>
  </si>
  <si>
    <t>Net profit for the period (cumulative)</t>
  </si>
  <si>
    <t>Balance as at  31 March 2004</t>
  </si>
  <si>
    <t>There were no taxation provided during the financial quarter under review.</t>
  </si>
  <si>
    <t>For the current financial quarter under review, the Group recorded a turnover of RM2,776,708 and a loss of RM562,385 compared with preceding year's corresponding quarter turnover of RM3,770,848 and profit of RM89,950. The loss is due to lower revenue.</t>
  </si>
  <si>
    <t>There were no dividends paid for the quarter under review.</t>
  </si>
  <si>
    <t>Dividends paid</t>
  </si>
  <si>
    <t>There were no financial instruments with off-balance sheet risk as at the date of this announcement applicable to the Group.</t>
  </si>
  <si>
    <t>Loss per share was calculated based on the loss after tax for the current quarter ended 31 March 2005 of RM562,385 and the weighted average number of ordinary shares of RM0.10 each in issue during the current financial quarter of 75,071,000 shares.</t>
  </si>
  <si>
    <t>There were no corporate proposals announced but not completed as at the date of this announcement except for the following:-</t>
  </si>
  <si>
    <t>a) Private Placement</t>
  </si>
  <si>
    <t>Based on the performances to date, the Board is hopeful that the performance of the Group will improve in the coming quarters due to the wider dealer network for biometrics products and more foreseeable sales prospects for the Group's Electronic Publishing System and MIS.</t>
  </si>
  <si>
    <t>Date: 30 May 2005</t>
  </si>
  <si>
    <t>The Company has made an announcement on 25 October 2004 via K&amp;N Kenanga Bhd, that the Company is proposing to undertake a private placement of up to a maximum of 7,500,000 new ordinary shares of RM0.10 each ("PUC Shares"), representing 10% of the issued and paid-up share of PUC ("Placement Share") as at 31 December 2003, to investors to be identified.The Securities Commission (SC) had approved the Proposed Private Placement on 2 February 2005. Under the terms of the approval, the Company is required to complete the Proposed Private Placement within six (6) months from the date of SC's approval.</t>
  </si>
  <si>
    <t>The Group recorded a turnover of RM2,776,708 and a loss of RM562,385 compared to RM2,728,252 and a loss of RM3,643,977 in Q4 2004. There is no significant change in the revenue of the Group as compared to the preceding quarter, however, the loss has reduced as there was a substantial write off of development expenditure of about RM 2.6million in the preceding quarter.</t>
  </si>
  <si>
    <t>There were no material litigations pending as at the date of this announcement.</t>
  </si>
  <si>
    <t>Recurring related party transactions were approved by shareholders at the AGM held on 18 May 2005.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</si>
</sst>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quot;Yes&quot;;&quot;Yes&quot;;&quot;No&quot;"/>
    <numFmt numFmtId="179" formatCode="&quot;True&quot;;&quot;True&quot;;&quot;False&quot;"/>
    <numFmt numFmtId="180" formatCode="&quot;On&quot;;&quot;On&quot;;&quot;Off&quot;"/>
    <numFmt numFmtId="181" formatCode="0.0%"/>
    <numFmt numFmtId="182" formatCode="_(* #,##0.000_);_(* \(#,##0.000\);_(* &quot;-&quot;???_);_(@_)"/>
    <numFmt numFmtId="183" formatCode="0.0"/>
  </numFmts>
  <fonts count="17">
    <font>
      <sz val="10"/>
      <name val="Arial Narrow"/>
      <family val="0"/>
    </font>
    <font>
      <b/>
      <sz val="10"/>
      <name val="Arial Narrow"/>
      <family val="2"/>
    </font>
    <font>
      <i/>
      <sz val="10"/>
      <name val="Arial Narrow"/>
      <family val="2"/>
    </font>
    <font>
      <b/>
      <sz val="12"/>
      <name val="Arial Narrow"/>
      <family val="2"/>
    </font>
    <font>
      <b/>
      <sz val="12"/>
      <color indexed="9"/>
      <name val="Arial Narrow"/>
      <family val="2"/>
    </font>
    <font>
      <b/>
      <sz val="18"/>
      <name val="Arial Narrow"/>
      <family val="2"/>
    </font>
    <font>
      <sz val="8"/>
      <name val="Arial Narrow"/>
      <family val="2"/>
    </font>
    <font>
      <sz val="10"/>
      <color indexed="10"/>
      <name val="Arial Narrow"/>
      <family val="2"/>
    </font>
    <font>
      <sz val="10"/>
      <color indexed="8"/>
      <name val="Arial Narrow"/>
      <family val="2"/>
    </font>
    <font>
      <b/>
      <sz val="10"/>
      <color indexed="8"/>
      <name val="Arial Narrow"/>
      <family val="2"/>
    </font>
    <font>
      <sz val="8"/>
      <name val="Tahoma"/>
      <family val="0"/>
    </font>
    <font>
      <b/>
      <sz val="8"/>
      <name val="Tahoma"/>
      <family val="0"/>
    </font>
    <font>
      <sz val="10"/>
      <color indexed="22"/>
      <name val="Arial Narrow"/>
      <family val="2"/>
    </font>
    <font>
      <sz val="10"/>
      <color indexed="9"/>
      <name val="Arial Narrow"/>
      <family val="2"/>
    </font>
    <font>
      <u val="single"/>
      <sz val="10"/>
      <color indexed="12"/>
      <name val="Arial Narrow"/>
      <family val="0"/>
    </font>
    <font>
      <u val="single"/>
      <sz val="10"/>
      <color indexed="36"/>
      <name val="Arial Narrow"/>
      <family val="0"/>
    </font>
    <font>
      <b/>
      <sz val="8"/>
      <name val="Arial Narrow"/>
      <family val="2"/>
    </font>
  </fonts>
  <fills count="3">
    <fill>
      <patternFill/>
    </fill>
    <fill>
      <patternFill patternType="gray125"/>
    </fill>
    <fill>
      <patternFill patternType="solid">
        <fgColor indexed="8"/>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169" fontId="0" fillId="0" borderId="0" xfId="0" applyNumberFormat="1" applyBorder="1" applyAlignment="1">
      <alignment horizontal="center" vertical="center"/>
    </xf>
    <xf numFmtId="0" fontId="2" fillId="0" borderId="0" xfId="0" applyFont="1" applyBorder="1" applyAlignment="1">
      <alignment vertical="center"/>
    </xf>
    <xf numFmtId="169" fontId="0" fillId="0" borderId="0" xfId="0" applyNumberFormat="1" applyAlignment="1">
      <alignment/>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0" fontId="0" fillId="0" borderId="0" xfId="0" applyAlignment="1">
      <alignment horizontal="justify" vertical="top"/>
    </xf>
    <xf numFmtId="174" fontId="0" fillId="0" borderId="0" xfId="0" applyNumberFormat="1" applyBorder="1" applyAlignment="1">
      <alignment horizontal="center" vertical="center"/>
    </xf>
    <xf numFmtId="0" fontId="0" fillId="0" borderId="0" xfId="0" applyFill="1" applyBorder="1" applyAlignment="1">
      <alignment vertical="center"/>
    </xf>
    <xf numFmtId="171" fontId="0" fillId="0" borderId="0" xfId="15" applyAlignment="1">
      <alignment/>
    </xf>
    <xf numFmtId="0" fontId="1" fillId="0" borderId="0" xfId="0" applyFont="1" applyAlignment="1">
      <alignment horizontal="center" vertical="top"/>
    </xf>
    <xf numFmtId="173" fontId="0" fillId="0" borderId="0" xfId="15" applyNumberFormat="1" applyAlignment="1">
      <alignment/>
    </xf>
    <xf numFmtId="173" fontId="0" fillId="0" borderId="1" xfId="15" applyNumberFormat="1" applyBorder="1" applyAlignment="1">
      <alignment/>
    </xf>
    <xf numFmtId="173" fontId="0" fillId="0" borderId="2" xfId="15" applyNumberFormat="1" applyBorder="1" applyAlignment="1">
      <alignment/>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69" fontId="0" fillId="0" borderId="3" xfId="0" applyNumberFormat="1" applyBorder="1" applyAlignment="1">
      <alignment horizontal="center" vertical="center"/>
    </xf>
    <xf numFmtId="169" fontId="0" fillId="0" borderId="4" xfId="0" applyNumberFormat="1" applyBorder="1" applyAlignment="1">
      <alignment horizontal="center" vertical="center"/>
    </xf>
    <xf numFmtId="169" fontId="0" fillId="0" borderId="5" xfId="0" applyNumberFormat="1" applyBorder="1" applyAlignment="1">
      <alignment horizontal="center" vertical="center"/>
    </xf>
    <xf numFmtId="169" fontId="0" fillId="0" borderId="6" xfId="0" applyNumberForma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horizontal="justify" vertical="top"/>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3" fontId="0" fillId="0" borderId="0" xfId="0" applyNumberFormat="1" applyFont="1" applyBorder="1" applyAlignment="1">
      <alignment/>
    </xf>
    <xf numFmtId="173" fontId="0" fillId="0" borderId="0" xfId="15" applyNumberFormat="1" applyFont="1" applyAlignment="1">
      <alignment/>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quotePrefix="1">
      <alignment horizontal="center" vertical="top"/>
    </xf>
    <xf numFmtId="173" fontId="0" fillId="0" borderId="0" xfId="15" applyNumberFormat="1" applyFont="1" applyAlignment="1">
      <alignment horizontal="justify" vertical="top"/>
    </xf>
    <xf numFmtId="173" fontId="0" fillId="0" borderId="7" xfId="15" applyNumberFormat="1" applyFont="1" applyBorder="1" applyAlignment="1">
      <alignment horizontal="justify" vertical="top"/>
    </xf>
    <xf numFmtId="169" fontId="0" fillId="0" borderId="0" xfId="0" applyNumberFormat="1" applyBorder="1" applyAlignment="1">
      <alignment/>
    </xf>
    <xf numFmtId="169" fontId="0" fillId="0" borderId="7" xfId="0" applyNumberFormat="1" applyBorder="1" applyAlignment="1">
      <alignment horizontal="center" vertical="center"/>
    </xf>
    <xf numFmtId="0" fontId="0" fillId="0" borderId="0" xfId="0" applyFill="1" applyAlignment="1">
      <alignment/>
    </xf>
    <xf numFmtId="0" fontId="0" fillId="0" borderId="0" xfId="0" applyAlignment="1">
      <alignment horizontal="justify"/>
    </xf>
    <xf numFmtId="171" fontId="0" fillId="0" borderId="2" xfId="15" applyNumberFormat="1" applyFont="1" applyBorder="1" applyAlignment="1">
      <alignment/>
    </xf>
    <xf numFmtId="0" fontId="0" fillId="0" borderId="0" xfId="0" applyAlignment="1" quotePrefix="1">
      <alignment/>
    </xf>
    <xf numFmtId="169" fontId="0" fillId="0" borderId="1" xfId="0" applyNumberFormat="1" applyBorder="1" applyAlignment="1">
      <alignment horizontal="center" vertical="center"/>
    </xf>
    <xf numFmtId="0" fontId="0" fillId="0" borderId="0" xfId="0" applyFont="1" applyFill="1" applyAlignment="1">
      <alignment/>
    </xf>
    <xf numFmtId="171" fontId="0" fillId="0" borderId="0" xfId="0" applyNumberFormat="1" applyFont="1" applyBorder="1" applyAlignment="1">
      <alignment horizontal="center" vertical="center"/>
    </xf>
    <xf numFmtId="173" fontId="0" fillId="0" borderId="0" xfId="15" applyNumberFormat="1" applyFont="1" applyAlignment="1">
      <alignment/>
    </xf>
    <xf numFmtId="0" fontId="0" fillId="0" borderId="0" xfId="0" applyAlignment="1">
      <alignment horizontal="center" vertical="top"/>
    </xf>
    <xf numFmtId="0" fontId="1" fillId="0" borderId="0" xfId="0" applyFont="1" applyAlignment="1">
      <alignment horizontal="right"/>
    </xf>
    <xf numFmtId="0" fontId="0" fillId="0" borderId="0" xfId="0" applyAlignment="1">
      <alignment horizontal="left" vertical="top" wrapText="1"/>
    </xf>
    <xf numFmtId="0" fontId="1" fillId="0" borderId="0" xfId="0" applyFont="1" applyAlignment="1">
      <alignment horizontal="justify" vertical="top"/>
    </xf>
    <xf numFmtId="173" fontId="0" fillId="0" borderId="0" xfId="15" applyNumberFormat="1" applyFont="1" applyAlignment="1">
      <alignment horizontal="right" vertical="top"/>
    </xf>
    <xf numFmtId="0" fontId="0" fillId="0" borderId="0" xfId="0" applyFont="1" applyAlignment="1">
      <alignment horizontal="left" vertical="top"/>
    </xf>
    <xf numFmtId="0" fontId="1" fillId="0" borderId="0" xfId="0" applyFont="1" applyAlignment="1">
      <alignment horizontal="left" vertical="top"/>
    </xf>
    <xf numFmtId="173" fontId="0" fillId="0" borderId="7" xfId="15" applyNumberFormat="1" applyFont="1" applyBorder="1" applyAlignment="1">
      <alignment horizontal="right" vertical="top"/>
    </xf>
    <xf numFmtId="0" fontId="0" fillId="0" borderId="0" xfId="0" applyFont="1" applyAlignment="1">
      <alignment horizontal="right"/>
    </xf>
    <xf numFmtId="173" fontId="0" fillId="0" borderId="7" xfId="15" applyNumberFormat="1" applyFont="1" applyBorder="1" applyAlignment="1">
      <alignment horizontal="right"/>
    </xf>
    <xf numFmtId="173" fontId="0" fillId="0" borderId="0" xfId="15" applyNumberFormat="1" applyBorder="1" applyAlignment="1">
      <alignment/>
    </xf>
    <xf numFmtId="0" fontId="1" fillId="0" borderId="0" xfId="0" applyFont="1" applyFill="1" applyAlignment="1">
      <alignment horizontal="center"/>
    </xf>
    <xf numFmtId="0" fontId="0" fillId="0" borderId="0" xfId="0" applyFont="1" applyFill="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173" fontId="0" fillId="0" borderId="0" xfId="15" applyNumberFormat="1" applyFont="1" applyFill="1" applyAlignment="1">
      <alignment horizontal="right"/>
    </xf>
    <xf numFmtId="173" fontId="0" fillId="0" borderId="1" xfId="15" applyNumberFormat="1" applyFont="1" applyFill="1" applyBorder="1" applyAlignment="1">
      <alignment horizontal="right"/>
    </xf>
    <xf numFmtId="0" fontId="0" fillId="0" borderId="0" xfId="0" applyFill="1" applyAlignment="1" quotePrefix="1">
      <alignment/>
    </xf>
    <xf numFmtId="0" fontId="0" fillId="0" borderId="0" xfId="0" applyFill="1" applyAlignment="1">
      <alignment horizontal="right"/>
    </xf>
    <xf numFmtId="173" fontId="7" fillId="0" borderId="0" xfId="0" applyNumberFormat="1" applyFont="1" applyFill="1" applyAlignment="1">
      <alignment/>
    </xf>
    <xf numFmtId="0" fontId="0" fillId="0" borderId="0" xfId="0" applyFill="1" applyAlignment="1">
      <alignment vertical="top"/>
    </xf>
    <xf numFmtId="0" fontId="1" fillId="0" borderId="0" xfId="0" applyFont="1" applyFill="1" applyAlignment="1">
      <alignment horizontal="center" vertical="top"/>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73" fontId="8" fillId="0" borderId="0" xfId="15" applyNumberFormat="1" applyFont="1" applyFill="1" applyBorder="1" applyAlignment="1">
      <alignment horizontal="center" vertical="center"/>
    </xf>
    <xf numFmtId="173" fontId="8" fillId="0" borderId="1" xfId="15"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xf>
    <xf numFmtId="173" fontId="9" fillId="0" borderId="8" xfId="15" applyNumberFormat="1" applyFont="1" applyFill="1" applyBorder="1" applyAlignment="1">
      <alignment horizontal="center" vertical="center"/>
    </xf>
    <xf numFmtId="173" fontId="9" fillId="0" borderId="7" xfId="0" applyNumberFormat="1" applyFont="1" applyFill="1" applyBorder="1" applyAlignment="1">
      <alignment horizontal="center" vertical="center"/>
    </xf>
    <xf numFmtId="173" fontId="7" fillId="0" borderId="0" xfId="15" applyNumberFormat="1" applyFont="1" applyFill="1" applyAlignment="1">
      <alignment/>
    </xf>
    <xf numFmtId="0" fontId="0" fillId="0" borderId="0" xfId="0" applyFont="1" applyFill="1" applyAlignment="1">
      <alignment horizontal="left" vertical="top" wrapText="1"/>
    </xf>
    <xf numFmtId="173" fontId="9" fillId="0" borderId="0" xfId="15" applyNumberFormat="1" applyFont="1" applyFill="1" applyBorder="1" applyAlignment="1">
      <alignment horizontal="center" vertical="center"/>
    </xf>
    <xf numFmtId="173" fontId="0" fillId="0" borderId="0" xfId="0" applyNumberFormat="1" applyFill="1" applyAlignment="1">
      <alignment/>
    </xf>
    <xf numFmtId="173" fontId="9" fillId="0" borderId="0" xfId="0" applyNumberFormat="1" applyFont="1" applyFill="1" applyBorder="1" applyAlignment="1">
      <alignment horizontal="center" vertical="center"/>
    </xf>
    <xf numFmtId="0" fontId="8" fillId="0" borderId="0" xfId="0" applyFont="1" applyFill="1" applyBorder="1" applyAlignment="1">
      <alignment/>
    </xf>
    <xf numFmtId="3" fontId="0" fillId="0" borderId="7" xfId="0" applyNumberFormat="1" applyFont="1" applyBorder="1" applyAlignment="1">
      <alignment/>
    </xf>
    <xf numFmtId="3" fontId="8" fillId="0" borderId="7" xfId="0" applyNumberFormat="1" applyFont="1" applyBorder="1" applyAlignment="1">
      <alignment/>
    </xf>
    <xf numFmtId="171" fontId="0" fillId="0" borderId="0" xfId="15" applyBorder="1" applyAlignment="1">
      <alignment vertical="center"/>
    </xf>
    <xf numFmtId="171" fontId="0" fillId="0" borderId="0" xfId="15" applyFont="1" applyBorder="1" applyAlignment="1">
      <alignment vertical="center"/>
    </xf>
    <xf numFmtId="174" fontId="12" fillId="0" borderId="0" xfId="0" applyNumberFormat="1" applyFont="1" applyBorder="1" applyAlignment="1">
      <alignment horizontal="center" vertical="center"/>
    </xf>
    <xf numFmtId="173" fontId="0" fillId="0" borderId="0" xfId="15" applyNumberFormat="1" applyFont="1" applyFill="1" applyBorder="1" applyAlignment="1">
      <alignment horizontal="right"/>
    </xf>
    <xf numFmtId="173" fontId="13" fillId="0" borderId="0" xfId="0" applyNumberFormat="1" applyFont="1" applyAlignment="1">
      <alignment/>
    </xf>
    <xf numFmtId="0" fontId="0" fillId="0" borderId="0" xfId="0" applyFill="1" applyAlignment="1">
      <alignment horizontal="justify"/>
    </xf>
    <xf numFmtId="0" fontId="1" fillId="0" borderId="0" xfId="0" applyFont="1" applyFill="1" applyAlignment="1">
      <alignment/>
    </xf>
    <xf numFmtId="0" fontId="0" fillId="0" borderId="0" xfId="0" applyFont="1" applyFill="1" applyAlignment="1">
      <alignment horizontal="center"/>
    </xf>
    <xf numFmtId="0" fontId="0" fillId="0" borderId="0" xfId="0" applyFill="1" applyAlignment="1">
      <alignment horizontal="center"/>
    </xf>
    <xf numFmtId="0" fontId="1" fillId="0" borderId="0" xfId="0" applyFont="1" applyFill="1" applyAlignment="1">
      <alignment horizontal="right"/>
    </xf>
    <xf numFmtId="0" fontId="1" fillId="0" borderId="0" xfId="0" applyFont="1" applyFill="1" applyBorder="1" applyAlignment="1">
      <alignment horizontal="center" vertical="center" wrapText="1"/>
    </xf>
    <xf numFmtId="169" fontId="0" fillId="0" borderId="0" xfId="0" applyNumberFormat="1" applyFont="1" applyBorder="1" applyAlignment="1">
      <alignment/>
    </xf>
    <xf numFmtId="0" fontId="0" fillId="0" borderId="0" xfId="0" applyAlignment="1">
      <alignment horizontal="right"/>
    </xf>
    <xf numFmtId="0" fontId="0" fillId="0" borderId="0" xfId="0" applyAlignment="1">
      <alignment/>
    </xf>
    <xf numFmtId="171" fontId="0" fillId="0" borderId="0" xfId="0" applyNumberFormat="1" applyFill="1" applyAlignment="1">
      <alignment/>
    </xf>
    <xf numFmtId="173" fontId="0" fillId="0" borderId="0" xfId="15" applyNumberFormat="1" applyFont="1" applyFill="1" applyAlignment="1">
      <alignment/>
    </xf>
    <xf numFmtId="173" fontId="0" fillId="0" borderId="0" xfId="15" applyNumberFormat="1" applyFill="1" applyAlignment="1">
      <alignment/>
    </xf>
    <xf numFmtId="171" fontId="0" fillId="0" borderId="0" xfId="0" applyNumberFormat="1" applyFill="1" applyAlignment="1">
      <alignment horizontal="center"/>
    </xf>
    <xf numFmtId="0" fontId="0" fillId="0" borderId="9" xfId="0" applyBorder="1" applyAlignment="1">
      <alignment/>
    </xf>
    <xf numFmtId="0" fontId="0" fillId="0" borderId="0" xfId="0" applyFont="1" applyAlignment="1">
      <alignment horizontal="left" vertical="top"/>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0"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2" borderId="11" xfId="0" applyFont="1" applyFill="1" applyBorder="1" applyAlignment="1">
      <alignment horizontal="center" vertical="center"/>
    </xf>
    <xf numFmtId="0" fontId="4" fillId="2" borderId="0" xfId="0" applyFont="1" applyFill="1" applyAlignment="1">
      <alignment horizontal="center" vertical="center"/>
    </xf>
    <xf numFmtId="0" fontId="0" fillId="0" borderId="0" xfId="0" applyAlignment="1">
      <alignment horizontal="center" vertical="top"/>
    </xf>
    <xf numFmtId="0" fontId="0" fillId="0" borderId="0" xfId="0" applyAlignment="1">
      <alignment horizontal="justify" vertical="top"/>
    </xf>
    <xf numFmtId="0" fontId="0" fillId="0" borderId="0"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Font="1" applyAlignment="1">
      <alignment horizontal="justify" vertical="top"/>
    </xf>
    <xf numFmtId="0" fontId="0" fillId="0" borderId="0" xfId="0" applyFont="1" applyFill="1" applyAlignment="1">
      <alignment horizontal="justify" vertical="top"/>
    </xf>
    <xf numFmtId="0" fontId="0" fillId="0" borderId="0" xfId="0" applyFill="1" applyAlignment="1">
      <alignment horizontal="justify"/>
    </xf>
    <xf numFmtId="0" fontId="0" fillId="0" borderId="0" xfId="0" applyAlignment="1">
      <alignment horizontal="left" wrapText="1"/>
    </xf>
    <xf numFmtId="0" fontId="0" fillId="0" borderId="0" xfId="0" applyFont="1" applyAlignment="1">
      <alignment horizontal="left" wrapText="1"/>
    </xf>
    <xf numFmtId="0" fontId="1" fillId="0" borderId="0" xfId="0" applyFont="1" applyAlignment="1">
      <alignment horizontal="left" wrapText="1"/>
    </xf>
    <xf numFmtId="0" fontId="1" fillId="0" borderId="0" xfId="0" applyFont="1" applyFill="1" applyAlignment="1">
      <alignment horizontal="left" vertical="top"/>
    </xf>
    <xf numFmtId="0" fontId="0" fillId="0" borderId="0" xfId="0" applyFont="1" applyAlignment="1">
      <alignment horizontal="left" vertical="top" wrapText="1"/>
    </xf>
    <xf numFmtId="0" fontId="0" fillId="0" borderId="0" xfId="0" applyFill="1" applyAlignment="1">
      <alignment horizontal="left"/>
    </xf>
    <xf numFmtId="0" fontId="0" fillId="0" borderId="0" xfId="0" applyFill="1" applyAlignment="1">
      <alignment horizontal="justify" vertical="top"/>
    </xf>
    <xf numFmtId="0" fontId="0" fillId="0"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horizontal="justify"/>
    </xf>
    <xf numFmtId="0" fontId="5" fillId="0" borderId="0" xfId="0" applyFont="1" applyAlignment="1">
      <alignment horizontal="center" vertical="top"/>
    </xf>
    <xf numFmtId="0" fontId="6" fillId="0" borderId="0" xfId="0" applyFont="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workbookViewId="0" topLeftCell="A1">
      <selection activeCell="A1" sqref="A1:K1"/>
    </sheetView>
  </sheetViews>
  <sheetFormatPr defaultColWidth="9.33203125" defaultRowHeight="12.75"/>
  <cols>
    <col min="1" max="3" width="3.83203125" style="0" customWidth="1"/>
    <col min="4" max="4" width="21.3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 min="12" max="12" width="3.5" style="0" customWidth="1"/>
    <col min="13" max="13" width="14.33203125" style="0" customWidth="1"/>
  </cols>
  <sheetData>
    <row r="1" spans="1:11" ht="19.5" customHeight="1">
      <c r="A1" s="117" t="s">
        <v>179</v>
      </c>
      <c r="B1" s="117"/>
      <c r="C1" s="117"/>
      <c r="D1" s="117"/>
      <c r="E1" s="117"/>
      <c r="F1" s="117"/>
      <c r="G1" s="117"/>
      <c r="H1" s="117"/>
      <c r="I1" s="117"/>
      <c r="J1" s="117"/>
      <c r="K1" s="117"/>
    </row>
    <row r="2" spans="1:11" ht="9.75" customHeight="1">
      <c r="A2" s="118" t="s">
        <v>150</v>
      </c>
      <c r="B2" s="118"/>
      <c r="C2" s="118"/>
      <c r="D2" s="118"/>
      <c r="E2" s="118"/>
      <c r="F2" s="118"/>
      <c r="G2" s="118"/>
      <c r="H2" s="118"/>
      <c r="I2" s="118"/>
      <c r="J2" s="118"/>
      <c r="K2" s="118"/>
    </row>
    <row r="3" spans="1:11" ht="9.75" customHeight="1">
      <c r="A3" s="118" t="s">
        <v>14</v>
      </c>
      <c r="B3" s="118"/>
      <c r="C3" s="118"/>
      <c r="D3" s="118"/>
      <c r="E3" s="118"/>
      <c r="F3" s="118"/>
      <c r="G3" s="118"/>
      <c r="H3" s="118"/>
      <c r="I3" s="118"/>
      <c r="J3" s="118"/>
      <c r="K3" s="118"/>
    </row>
    <row r="4" spans="1:11" ht="19.5" customHeight="1">
      <c r="A4" s="114" t="s">
        <v>227</v>
      </c>
      <c r="B4" s="114"/>
      <c r="C4" s="114"/>
      <c r="D4" s="114"/>
      <c r="E4" s="114"/>
      <c r="F4" s="114"/>
      <c r="G4" s="114"/>
      <c r="H4" s="114"/>
      <c r="I4" s="114"/>
      <c r="J4" s="114"/>
      <c r="K4" s="114"/>
    </row>
    <row r="5" spans="1:11" ht="19.5" customHeight="1" thickBot="1">
      <c r="A5" s="119" t="s">
        <v>28</v>
      </c>
      <c r="B5" s="119"/>
      <c r="C5" s="119"/>
      <c r="D5" s="119"/>
      <c r="E5" s="119"/>
      <c r="F5" s="119"/>
      <c r="G5" s="119"/>
      <c r="H5" s="119"/>
      <c r="I5" s="119"/>
      <c r="J5" s="119"/>
      <c r="K5" s="119"/>
    </row>
    <row r="6" spans="1:11" ht="20.25" customHeight="1">
      <c r="A6" s="116" t="s">
        <v>184</v>
      </c>
      <c r="B6" s="116"/>
      <c r="C6" s="116"/>
      <c r="D6" s="116"/>
      <c r="E6" s="116"/>
      <c r="F6" s="116"/>
      <c r="G6" s="116"/>
      <c r="H6" s="116"/>
      <c r="I6" s="116"/>
      <c r="J6" s="116"/>
      <c r="K6" s="116"/>
    </row>
    <row r="7" spans="1:11" ht="20.25" customHeight="1">
      <c r="A7" s="21"/>
      <c r="B7" s="21"/>
      <c r="C7" s="21"/>
      <c r="D7" s="21"/>
      <c r="E7" s="21"/>
      <c r="F7" s="21"/>
      <c r="G7" s="21"/>
      <c r="H7" s="21"/>
      <c r="I7" s="21"/>
      <c r="J7" s="21"/>
      <c r="K7" s="21"/>
    </row>
    <row r="8" spans="1:11" ht="15" customHeight="1">
      <c r="A8" s="2"/>
      <c r="B8" s="2"/>
      <c r="C8" s="1"/>
      <c r="D8" s="1"/>
      <c r="E8" s="115" t="s">
        <v>0</v>
      </c>
      <c r="F8" s="115"/>
      <c r="G8" s="115"/>
      <c r="H8" s="3"/>
      <c r="I8" s="115" t="s">
        <v>1</v>
      </c>
      <c r="J8" s="115"/>
      <c r="K8" s="115"/>
    </row>
    <row r="9" spans="1:11" ht="48" customHeight="1">
      <c r="A9" s="2"/>
      <c r="B9" s="2"/>
      <c r="C9" s="1"/>
      <c r="D9" s="1"/>
      <c r="E9" s="103" t="s">
        <v>2</v>
      </c>
      <c r="F9" s="4"/>
      <c r="G9" s="4" t="s">
        <v>26</v>
      </c>
      <c r="H9" s="4"/>
      <c r="I9" s="103" t="s">
        <v>3</v>
      </c>
      <c r="J9" s="4"/>
      <c r="K9" s="4" t="s">
        <v>12</v>
      </c>
    </row>
    <row r="10" spans="1:11" ht="15" customHeight="1">
      <c r="A10" s="2"/>
      <c r="B10" s="2"/>
      <c r="C10" s="1"/>
      <c r="D10" s="1"/>
      <c r="E10" s="11" t="s">
        <v>219</v>
      </c>
      <c r="F10" s="11"/>
      <c r="G10" s="11" t="s">
        <v>220</v>
      </c>
      <c r="H10" s="11"/>
      <c r="I10" s="11" t="s">
        <v>219</v>
      </c>
      <c r="J10" s="11"/>
      <c r="K10" s="11" t="s">
        <v>220</v>
      </c>
    </row>
    <row r="11" spans="1:11" ht="15" customHeight="1">
      <c r="A11" s="2"/>
      <c r="B11" s="2"/>
      <c r="C11" s="1"/>
      <c r="D11" s="1"/>
      <c r="E11" s="3" t="s">
        <v>27</v>
      </c>
      <c r="F11" s="3"/>
      <c r="G11" s="3" t="s">
        <v>27</v>
      </c>
      <c r="H11" s="3"/>
      <c r="I11" s="3" t="s">
        <v>27</v>
      </c>
      <c r="J11" s="3"/>
      <c r="K11" s="3" t="s">
        <v>27</v>
      </c>
    </row>
    <row r="13" spans="1:11" ht="12.75">
      <c r="A13" t="s">
        <v>29</v>
      </c>
      <c r="E13" s="17">
        <v>2776</v>
      </c>
      <c r="G13" s="17">
        <v>3771</v>
      </c>
      <c r="I13" s="17">
        <f>+E13</f>
        <v>2776</v>
      </c>
      <c r="K13" s="17">
        <v>3771</v>
      </c>
    </row>
    <row r="14" spans="5:11" ht="12.75">
      <c r="E14" s="85"/>
      <c r="G14" s="53"/>
      <c r="I14" s="17"/>
      <c r="K14" s="53"/>
    </row>
    <row r="15" spans="1:11" ht="12.75">
      <c r="A15" t="s">
        <v>32</v>
      </c>
      <c r="E15" s="53">
        <v>-3375</v>
      </c>
      <c r="G15" s="17">
        <v>-3694</v>
      </c>
      <c r="I15" s="17">
        <f>+E15</f>
        <v>-3375</v>
      </c>
      <c r="K15" s="17">
        <v>-3694</v>
      </c>
    </row>
    <row r="16" spans="5:11" ht="12.75">
      <c r="E16" s="17"/>
      <c r="G16" s="17"/>
      <c r="I16" s="17"/>
      <c r="K16" s="17"/>
    </row>
    <row r="17" spans="1:11" ht="12.75">
      <c r="A17" t="s">
        <v>33</v>
      </c>
      <c r="E17" s="17">
        <v>69</v>
      </c>
      <c r="G17" s="17">
        <v>27</v>
      </c>
      <c r="I17" s="17">
        <f>+E17</f>
        <v>69</v>
      </c>
      <c r="K17" s="17">
        <v>27</v>
      </c>
    </row>
    <row r="18" spans="5:11" ht="12.75">
      <c r="E18" s="18"/>
      <c r="G18" s="18"/>
      <c r="H18" s="20"/>
      <c r="I18" s="18"/>
      <c r="K18" s="18"/>
    </row>
    <row r="19" spans="5:11" ht="12.75">
      <c r="E19" s="17"/>
      <c r="G19" s="17"/>
      <c r="H19" s="20"/>
      <c r="I19" s="17"/>
      <c r="K19" s="17"/>
    </row>
    <row r="20" spans="1:11" ht="12.75">
      <c r="A20" t="s">
        <v>209</v>
      </c>
      <c r="E20" s="17">
        <f>+SUM(E13:E17)</f>
        <v>-530</v>
      </c>
      <c r="G20" s="17">
        <f>+SUM(G13:G17)</f>
        <v>104</v>
      </c>
      <c r="H20" s="20"/>
      <c r="I20" s="17">
        <f>+SUM(I13:I17)</f>
        <v>-530</v>
      </c>
      <c r="K20" s="17">
        <f>+SUM(K13:K17)</f>
        <v>104</v>
      </c>
    </row>
    <row r="21" spans="5:11" ht="12.75">
      <c r="E21" s="17"/>
      <c r="G21" s="17"/>
      <c r="H21" s="20"/>
      <c r="I21" s="17"/>
      <c r="K21" s="17"/>
    </row>
    <row r="22" spans="1:11" ht="12.75">
      <c r="A22" t="s">
        <v>34</v>
      </c>
      <c r="E22" s="53">
        <v>-32</v>
      </c>
      <c r="G22" s="17">
        <v>-14</v>
      </c>
      <c r="H22" s="20"/>
      <c r="I22" s="17">
        <f>+E22</f>
        <v>-32</v>
      </c>
      <c r="K22" s="17">
        <v>-14</v>
      </c>
    </row>
    <row r="23" spans="5:11" ht="12.75">
      <c r="E23" s="17"/>
      <c r="G23" s="17"/>
      <c r="H23" s="20"/>
      <c r="I23" s="17"/>
      <c r="K23" s="17"/>
    </row>
    <row r="24" spans="1:11" ht="12.75">
      <c r="A24" t="s">
        <v>35</v>
      </c>
      <c r="E24" s="17">
        <v>0</v>
      </c>
      <c r="G24" s="17">
        <v>0</v>
      </c>
      <c r="H24" s="20"/>
      <c r="I24" s="17">
        <v>0</v>
      </c>
      <c r="K24" s="17">
        <v>0</v>
      </c>
    </row>
    <row r="25" spans="5:11" ht="12.75">
      <c r="E25" s="18"/>
      <c r="G25" s="18"/>
      <c r="H25" s="20"/>
      <c r="I25" s="18"/>
      <c r="K25" s="18"/>
    </row>
    <row r="26" spans="5:11" ht="12.75">
      <c r="E26" s="17"/>
      <c r="G26" s="17"/>
      <c r="H26" s="20"/>
      <c r="I26" s="17"/>
      <c r="K26" s="17"/>
    </row>
    <row r="27" spans="1:11" ht="12.75">
      <c r="A27" t="s">
        <v>194</v>
      </c>
      <c r="E27" s="17">
        <f>+SUM(E20:E24)</f>
        <v>-562</v>
      </c>
      <c r="G27" s="17">
        <f>+SUM(G20:G24)</f>
        <v>90</v>
      </c>
      <c r="H27" s="20"/>
      <c r="I27" s="17">
        <f>+SUM(I20:I24)</f>
        <v>-562</v>
      </c>
      <c r="K27" s="17">
        <f>+SUM(K20:K24)</f>
        <v>90</v>
      </c>
    </row>
    <row r="28" spans="5:11" ht="12.75">
      <c r="E28" s="17"/>
      <c r="G28" s="17"/>
      <c r="H28" s="20"/>
      <c r="I28" s="17"/>
      <c r="K28" s="17"/>
    </row>
    <row r="29" spans="1:11" ht="12.75">
      <c r="A29" t="s">
        <v>7</v>
      </c>
      <c r="E29" s="17">
        <v>0</v>
      </c>
      <c r="G29" s="17">
        <v>0</v>
      </c>
      <c r="H29" s="20"/>
      <c r="I29" s="17">
        <f>+E29</f>
        <v>0</v>
      </c>
      <c r="K29" s="17">
        <v>0</v>
      </c>
    </row>
    <row r="30" spans="5:11" ht="12.75">
      <c r="E30" s="18"/>
      <c r="G30" s="18"/>
      <c r="H30" s="20"/>
      <c r="I30" s="18"/>
      <c r="K30" s="18"/>
    </row>
    <row r="31" spans="5:11" ht="12.75">
      <c r="E31" s="17"/>
      <c r="G31" s="17"/>
      <c r="H31" s="20"/>
      <c r="I31" s="17"/>
      <c r="K31" s="17"/>
    </row>
    <row r="32" spans="1:11" s="20" customFormat="1" ht="13.5" thickBot="1">
      <c r="A32" s="20" t="s">
        <v>210</v>
      </c>
      <c r="E32" s="19">
        <f>+SUM(E27:E29)+3000000*0</f>
        <v>-562</v>
      </c>
      <c r="G32" s="19">
        <f>+SUM(G27:G29)</f>
        <v>90</v>
      </c>
      <c r="I32" s="19">
        <f>+SUM(I27:I29)</f>
        <v>-562</v>
      </c>
      <c r="K32" s="19">
        <f>+SUM(K27:K29)</f>
        <v>90</v>
      </c>
    </row>
    <row r="33" spans="5:11" s="20" customFormat="1" ht="13.5" thickTop="1">
      <c r="E33" s="64"/>
      <c r="G33" s="64"/>
      <c r="I33" s="64"/>
      <c r="K33" s="64"/>
    </row>
    <row r="34" ht="12.75">
      <c r="H34" s="20"/>
    </row>
    <row r="35" spans="1:8" ht="12.75">
      <c r="A35" t="s">
        <v>215</v>
      </c>
      <c r="H35" s="20"/>
    </row>
    <row r="36" spans="1:11" ht="12.75">
      <c r="A36" t="s">
        <v>4</v>
      </c>
      <c r="B36" t="s">
        <v>30</v>
      </c>
      <c r="E36" s="15">
        <f>E32/E40*100</f>
        <v>-0.7486265478309154</v>
      </c>
      <c r="G36" s="15">
        <v>0.12</v>
      </c>
      <c r="H36" s="20"/>
      <c r="I36" s="15">
        <f>I32/I40*100</f>
        <v>-0.7486246353452065</v>
      </c>
      <c r="K36" s="15">
        <v>0.12</v>
      </c>
    </row>
    <row r="37" ht="12.75">
      <c r="H37" s="20"/>
    </row>
    <row r="38" spans="1:11" s="46" customFormat="1" ht="12.75">
      <c r="A38" s="46" t="s">
        <v>5</v>
      </c>
      <c r="B38" s="46" t="s">
        <v>31</v>
      </c>
      <c r="E38" s="110" t="s">
        <v>222</v>
      </c>
      <c r="G38" s="107">
        <v>0.12</v>
      </c>
      <c r="I38" s="110" t="s">
        <v>222</v>
      </c>
      <c r="K38" s="107">
        <f>+K36</f>
        <v>0.12</v>
      </c>
    </row>
    <row r="39" s="46" customFormat="1" ht="12.75"/>
    <row r="40" spans="1:11" s="51" customFormat="1" ht="12.75">
      <c r="A40" s="51" t="s">
        <v>167</v>
      </c>
      <c r="E40" s="108">
        <f>75000+(0.0958904109589041*71)+87507*0+64</f>
        <v>75070.80821917808</v>
      </c>
      <c r="F40" s="108">
        <f>ROUND(((17/365)*36300000)+((73/365)*55000000)+((275/365)*75000000),0)/1000</f>
        <v>69197.534</v>
      </c>
      <c r="G40" s="109">
        <v>75027</v>
      </c>
      <c r="H40" s="108">
        <v>28500</v>
      </c>
      <c r="I40" s="108">
        <v>75071</v>
      </c>
      <c r="J40" s="108">
        <f>ROUND(((17/365)*36300000)+((73/365)*55000000)+((275/365)*75000000),0)/1000</f>
        <v>69197.534</v>
      </c>
      <c r="K40" s="109">
        <v>75027</v>
      </c>
    </row>
    <row r="41" spans="1:10" s="34" customFormat="1" ht="12.75">
      <c r="A41" s="34" t="s">
        <v>168</v>
      </c>
      <c r="C41" s="51"/>
      <c r="E41" s="38"/>
      <c r="F41" s="38"/>
      <c r="G41" s="38"/>
      <c r="H41" s="38"/>
      <c r="J41" s="38"/>
    </row>
    <row r="42" spans="3:10" s="34" customFormat="1" ht="12.75">
      <c r="C42" s="51"/>
      <c r="E42" s="38"/>
      <c r="F42" s="38"/>
      <c r="G42" s="38"/>
      <c r="H42" s="38"/>
      <c r="J42" s="38"/>
    </row>
    <row r="43" spans="3:10" s="34" customFormat="1" ht="12.75">
      <c r="C43" s="51"/>
      <c r="E43" s="38"/>
      <c r="F43" s="38"/>
      <c r="G43" s="38"/>
      <c r="H43" s="38"/>
      <c r="J43" s="38"/>
    </row>
    <row r="44" spans="1:11" ht="12.75">
      <c r="A44" s="113" t="s">
        <v>36</v>
      </c>
      <c r="B44" s="113"/>
      <c r="C44" s="113"/>
      <c r="D44" s="113"/>
      <c r="E44" s="113"/>
      <c r="F44" s="113"/>
      <c r="G44" s="113"/>
      <c r="H44" s="113"/>
      <c r="I44" s="113"/>
      <c r="J44" s="113"/>
      <c r="K44" s="113"/>
    </row>
    <row r="45" spans="1:11" ht="12.75">
      <c r="A45" s="113" t="s">
        <v>221</v>
      </c>
      <c r="B45" s="113"/>
      <c r="C45" s="113"/>
      <c r="D45" s="113"/>
      <c r="E45" s="113"/>
      <c r="F45" s="113"/>
      <c r="G45" s="113"/>
      <c r="H45" s="113"/>
      <c r="I45" s="113"/>
      <c r="J45" s="113"/>
      <c r="K45" s="113"/>
    </row>
    <row r="49" ht="12.75">
      <c r="G49" t="s">
        <v>22</v>
      </c>
    </row>
  </sheetData>
  <mergeCells count="10">
    <mergeCell ref="A1:K1"/>
    <mergeCell ref="A2:K2"/>
    <mergeCell ref="A3:K3"/>
    <mergeCell ref="A5:K5"/>
    <mergeCell ref="A44:K44"/>
    <mergeCell ref="A45:K45"/>
    <mergeCell ref="A4:K4"/>
    <mergeCell ref="E8:G8"/>
    <mergeCell ref="I8:K8"/>
    <mergeCell ref="A6:K6"/>
  </mergeCells>
  <printOptions horizontalCentered="1"/>
  <pageMargins left="0.5" right="0.5" top="1" bottom="1" header="0" footer="0"/>
  <pageSetup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53"/>
  <sheetViews>
    <sheetView workbookViewId="0" topLeftCell="B34">
      <selection activeCell="C61" sqref="C61:C64"/>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117" t="str">
        <f>'Income Statements'!A1:K1</f>
        <v>PUC FOUNDER (MSC) BERHAD</v>
      </c>
      <c r="B1" s="117"/>
      <c r="C1" s="117"/>
      <c r="D1" s="117"/>
      <c r="E1" s="117"/>
      <c r="F1" s="117"/>
    </row>
    <row r="2" spans="1:6" ht="9.75" customHeight="1">
      <c r="A2" s="118" t="str">
        <f>'Income Statements'!A2:K2</f>
        <v>(Company No: 451734-A)</v>
      </c>
      <c r="B2" s="118"/>
      <c r="C2" s="118"/>
      <c r="D2" s="118"/>
      <c r="E2" s="118"/>
      <c r="F2" s="118"/>
    </row>
    <row r="3" spans="1:6" ht="9.75" customHeight="1">
      <c r="A3" s="118" t="str">
        <f>'Income Statements'!A3:K3</f>
        <v>(Incorporated in Malaysia)</v>
      </c>
      <c r="B3" s="118"/>
      <c r="C3" s="118"/>
      <c r="D3" s="118"/>
      <c r="E3" s="118"/>
      <c r="F3" s="118"/>
    </row>
    <row r="4" spans="1:6" ht="19.5" customHeight="1">
      <c r="A4" s="114" t="str">
        <f>'Income Statements'!A4:K4</f>
        <v>Quarterly report on consolidated results for the 1st quarter ended 31.03.05</v>
      </c>
      <c r="B4" s="114"/>
      <c r="C4" s="114"/>
      <c r="D4" s="114"/>
      <c r="E4" s="114"/>
      <c r="F4" s="114"/>
    </row>
    <row r="5" spans="1:6" ht="19.5" customHeight="1" thickBot="1">
      <c r="A5" s="120" t="s">
        <v>37</v>
      </c>
      <c r="B5" s="120"/>
      <c r="C5" s="120"/>
      <c r="D5" s="120"/>
      <c r="E5" s="120"/>
      <c r="F5" s="120"/>
    </row>
    <row r="6" spans="1:6" ht="20.25" customHeight="1">
      <c r="A6" s="116" t="s">
        <v>184</v>
      </c>
      <c r="B6" s="116"/>
      <c r="C6" s="116"/>
      <c r="D6" s="116"/>
      <c r="E6" s="116"/>
      <c r="F6" s="116"/>
    </row>
    <row r="7" spans="1:6" ht="15.75" customHeight="1">
      <c r="A7" s="22"/>
      <c r="B7" s="22"/>
      <c r="C7" s="22"/>
      <c r="D7" s="22"/>
      <c r="E7" s="22"/>
      <c r="F7" s="22"/>
    </row>
    <row r="8" spans="1:6" ht="35.25" customHeight="1">
      <c r="A8" s="2"/>
      <c r="B8" s="1"/>
      <c r="C8" s="1"/>
      <c r="D8" s="4" t="s">
        <v>8</v>
      </c>
      <c r="E8" s="4"/>
      <c r="F8" s="4" t="s">
        <v>13</v>
      </c>
    </row>
    <row r="9" spans="1:6" ht="15" customHeight="1">
      <c r="A9" s="2"/>
      <c r="B9" s="1"/>
      <c r="C9" s="1"/>
      <c r="D9" s="11" t="s">
        <v>219</v>
      </c>
      <c r="E9" s="11"/>
      <c r="F9" s="11" t="s">
        <v>187</v>
      </c>
    </row>
    <row r="10" spans="1:6" ht="15" customHeight="1">
      <c r="A10" s="2"/>
      <c r="B10" s="1"/>
      <c r="C10" s="1"/>
      <c r="D10" s="3" t="s">
        <v>27</v>
      </c>
      <c r="E10" s="3"/>
      <c r="F10" s="3" t="s">
        <v>27</v>
      </c>
    </row>
    <row r="11" spans="1:7" ht="15" customHeight="1">
      <c r="A11" s="2" t="s">
        <v>22</v>
      </c>
      <c r="B11" s="1" t="s">
        <v>38</v>
      </c>
      <c r="C11" s="1"/>
      <c r="D11" s="5">
        <v>2603</v>
      </c>
      <c r="E11" s="13"/>
      <c r="F11" s="5">
        <v>2807</v>
      </c>
      <c r="G11" s="7" t="s">
        <v>22</v>
      </c>
    </row>
    <row r="12" spans="1:6" ht="15" customHeight="1">
      <c r="A12" s="2" t="s">
        <v>22</v>
      </c>
      <c r="B12" s="1" t="s">
        <v>191</v>
      </c>
      <c r="C12" s="1"/>
      <c r="D12" s="5">
        <v>0</v>
      </c>
      <c r="E12" s="13"/>
      <c r="F12" s="5">
        <v>0</v>
      </c>
    </row>
    <row r="13" spans="1:6" ht="15" customHeight="1">
      <c r="A13" s="2" t="s">
        <v>22</v>
      </c>
      <c r="B13" s="1" t="s">
        <v>148</v>
      </c>
      <c r="C13" s="1"/>
      <c r="D13" s="5">
        <v>1040</v>
      </c>
      <c r="E13" s="13">
        <f>15051-12923+600</f>
        <v>2728</v>
      </c>
      <c r="F13" s="5">
        <v>1092</v>
      </c>
    </row>
    <row r="14" spans="1:6" ht="15" customHeight="1">
      <c r="A14" s="2"/>
      <c r="B14" s="1" t="s">
        <v>188</v>
      </c>
      <c r="C14" s="1"/>
      <c r="D14" s="5">
        <v>4</v>
      </c>
      <c r="E14" s="13"/>
      <c r="F14" s="5">
        <v>4</v>
      </c>
    </row>
    <row r="15" spans="1:6" ht="15" customHeight="1">
      <c r="A15" s="2"/>
      <c r="B15" s="1"/>
      <c r="C15" s="1"/>
      <c r="D15" s="5"/>
      <c r="E15" s="13"/>
      <c r="F15" s="13"/>
    </row>
    <row r="16" spans="1:6" ht="15" customHeight="1">
      <c r="A16" s="2" t="s">
        <v>22</v>
      </c>
      <c r="B16" s="1" t="s">
        <v>39</v>
      </c>
      <c r="C16" s="1"/>
      <c r="D16" s="5"/>
      <c r="E16" s="13">
        <f>-20129+13321</f>
        <v>-6808</v>
      </c>
      <c r="F16" s="13"/>
    </row>
    <row r="17" spans="1:6" ht="15" customHeight="1">
      <c r="A17" s="2"/>
      <c r="B17" s="1"/>
      <c r="C17" s="6" t="s">
        <v>40</v>
      </c>
      <c r="D17" s="25">
        <v>1456</v>
      </c>
      <c r="E17" s="13">
        <f>1113-248-600</f>
        <v>265</v>
      </c>
      <c r="F17" s="25">
        <v>1221</v>
      </c>
    </row>
    <row r="18" spans="1:6" ht="15" customHeight="1">
      <c r="A18" s="2"/>
      <c r="B18" s="1"/>
      <c r="C18" s="6" t="s">
        <v>41</v>
      </c>
      <c r="D18" s="23">
        <v>4526</v>
      </c>
      <c r="E18" s="13">
        <f>1113-248</f>
        <v>865</v>
      </c>
      <c r="F18" s="23">
        <v>4371</v>
      </c>
    </row>
    <row r="19" spans="1:6" ht="15" customHeight="1">
      <c r="A19" s="2"/>
      <c r="B19" s="1"/>
      <c r="C19" s="6" t="s">
        <v>42</v>
      </c>
      <c r="D19" s="23">
        <f>1327</f>
        <v>1327</v>
      </c>
      <c r="E19" s="13"/>
      <c r="F19" s="23">
        <v>1249</v>
      </c>
    </row>
    <row r="20" spans="1:6" ht="15" customHeight="1">
      <c r="A20" s="2"/>
      <c r="B20" s="1"/>
      <c r="C20" s="6" t="s">
        <v>189</v>
      </c>
      <c r="D20" s="23">
        <v>500</v>
      </c>
      <c r="E20" s="13"/>
      <c r="F20" s="23">
        <v>400</v>
      </c>
    </row>
    <row r="21" spans="1:8" ht="15" customHeight="1">
      <c r="A21" s="2"/>
      <c r="B21" s="1"/>
      <c r="C21" s="6" t="s">
        <v>216</v>
      </c>
      <c r="D21" s="23">
        <v>25</v>
      </c>
      <c r="E21" s="13"/>
      <c r="F21" s="23">
        <v>35</v>
      </c>
      <c r="H21" s="7"/>
    </row>
    <row r="22" spans="1:8" ht="15" customHeight="1">
      <c r="A22" s="2"/>
      <c r="B22" s="1"/>
      <c r="C22" s="6" t="s">
        <v>43</v>
      </c>
      <c r="D22" s="23">
        <v>2390</v>
      </c>
      <c r="E22" s="13"/>
      <c r="F22" s="23">
        <v>2590</v>
      </c>
      <c r="H22" s="7"/>
    </row>
    <row r="23" spans="1:8" ht="15" customHeight="1">
      <c r="A23" s="2"/>
      <c r="B23" s="1"/>
      <c r="C23" s="6" t="s">
        <v>44</v>
      </c>
      <c r="D23" s="24">
        <v>367</v>
      </c>
      <c r="E23" s="13"/>
      <c r="F23" s="24">
        <v>1287</v>
      </c>
      <c r="H23" s="7"/>
    </row>
    <row r="24" spans="1:8" ht="15" customHeight="1">
      <c r="A24" s="2"/>
      <c r="B24" s="1"/>
      <c r="C24" s="6"/>
      <c r="D24" s="26">
        <f>+SUM(D17:D23)</f>
        <v>10591</v>
      </c>
      <c r="E24" s="13"/>
      <c r="F24" s="26">
        <f>+SUM(F17:F23)</f>
        <v>11153</v>
      </c>
      <c r="H24" s="7"/>
    </row>
    <row r="25" spans="1:6" ht="15" customHeight="1">
      <c r="A25" s="2" t="s">
        <v>22</v>
      </c>
      <c r="B25" s="1" t="s">
        <v>45</v>
      </c>
      <c r="C25" s="1"/>
      <c r="D25" s="5"/>
      <c r="E25" s="13"/>
      <c r="F25" s="13"/>
    </row>
    <row r="26" spans="1:8" ht="15" customHeight="1">
      <c r="A26" s="2"/>
      <c r="B26" s="1"/>
      <c r="C26" s="6" t="s">
        <v>9</v>
      </c>
      <c r="D26" s="25">
        <f>56+81</f>
        <v>137</v>
      </c>
      <c r="E26" s="13"/>
      <c r="F26" s="25">
        <v>168</v>
      </c>
      <c r="H26" s="7"/>
    </row>
    <row r="27" spans="1:8" ht="15" customHeight="1">
      <c r="A27" s="2"/>
      <c r="B27" s="1"/>
      <c r="C27" s="6" t="s">
        <v>46</v>
      </c>
      <c r="D27" s="23">
        <v>2293</v>
      </c>
      <c r="E27" s="13"/>
      <c r="F27" s="23">
        <v>2721</v>
      </c>
      <c r="H27" s="7"/>
    </row>
    <row r="28" spans="1:9" ht="15" customHeight="1">
      <c r="A28" s="2"/>
      <c r="B28" s="1"/>
      <c r="C28" s="6" t="s">
        <v>47</v>
      </c>
      <c r="D28" s="23">
        <f>72+1047+143+4</f>
        <v>1266</v>
      </c>
      <c r="E28" s="13"/>
      <c r="F28" s="23">
        <v>989</v>
      </c>
      <c r="H28" s="7"/>
      <c r="I28" s="7"/>
    </row>
    <row r="29" spans="1:9" ht="15" customHeight="1">
      <c r="A29" s="2"/>
      <c r="B29" s="1"/>
      <c r="C29" s="6" t="s">
        <v>217</v>
      </c>
      <c r="D29" s="23">
        <v>452</v>
      </c>
      <c r="E29" s="13"/>
      <c r="F29" s="23">
        <v>450</v>
      </c>
      <c r="H29" s="7"/>
      <c r="I29" s="7"/>
    </row>
    <row r="30" spans="1:8" ht="15" customHeight="1">
      <c r="A30" s="2"/>
      <c r="B30" s="1"/>
      <c r="C30" s="6" t="s">
        <v>22</v>
      </c>
      <c r="D30" s="26">
        <f>+SUM(D26:D29)</f>
        <v>4148</v>
      </c>
      <c r="E30" s="13"/>
      <c r="F30" s="26">
        <f>+SUM(F26:F29)</f>
        <v>4328</v>
      </c>
      <c r="H30" s="7"/>
    </row>
    <row r="31" spans="1:9" ht="15" customHeight="1">
      <c r="A31" s="2"/>
      <c r="B31" s="1"/>
      <c r="C31" s="6"/>
      <c r="D31" s="5"/>
      <c r="E31" s="13"/>
      <c r="F31" s="13"/>
      <c r="H31" s="7"/>
      <c r="I31" s="7"/>
    </row>
    <row r="32" spans="1:6" ht="15" customHeight="1">
      <c r="A32" s="2" t="s">
        <v>22</v>
      </c>
      <c r="B32" s="1" t="s">
        <v>49</v>
      </c>
      <c r="C32" s="1"/>
      <c r="D32" s="5">
        <f>+D24-D30</f>
        <v>6443</v>
      </c>
      <c r="E32" s="13"/>
      <c r="F32" s="5">
        <f>+F24-F30</f>
        <v>6825</v>
      </c>
    </row>
    <row r="33" spans="1:6" ht="15" customHeight="1">
      <c r="A33" s="2"/>
      <c r="B33" s="1"/>
      <c r="C33" s="1"/>
      <c r="D33" s="5"/>
      <c r="E33" s="13"/>
      <c r="F33" s="13"/>
    </row>
    <row r="34" spans="1:6" ht="15" customHeight="1" thickBot="1">
      <c r="A34" s="2"/>
      <c r="B34" s="1"/>
      <c r="C34" s="1"/>
      <c r="D34" s="45">
        <f>SUM(D11:D14)+D32</f>
        <v>10090</v>
      </c>
      <c r="E34" s="13"/>
      <c r="F34" s="45">
        <f>SUM(F11:F14)+F32</f>
        <v>10728</v>
      </c>
    </row>
    <row r="35" spans="1:6" ht="15" customHeight="1" thickTop="1">
      <c r="A35" s="2"/>
      <c r="B35" s="1"/>
      <c r="C35" s="1"/>
      <c r="D35" s="5"/>
      <c r="E35" s="13"/>
      <c r="F35" s="13"/>
    </row>
    <row r="36" spans="1:6" ht="15" customHeight="1">
      <c r="A36" s="2" t="s">
        <v>22</v>
      </c>
      <c r="B36" s="1" t="s">
        <v>48</v>
      </c>
      <c r="C36" s="1"/>
      <c r="D36" s="5"/>
      <c r="E36" s="13"/>
      <c r="F36" s="13"/>
    </row>
    <row r="37" spans="1:6" ht="15" customHeight="1">
      <c r="A37" s="2"/>
      <c r="B37" s="94" t="s">
        <v>169</v>
      </c>
      <c r="D37" s="5">
        <v>7507</v>
      </c>
      <c r="E37" s="13"/>
      <c r="F37" s="5">
        <v>7507</v>
      </c>
    </row>
    <row r="38" spans="1:6" ht="15" customHeight="1">
      <c r="A38" s="2"/>
      <c r="B38" s="93" t="s">
        <v>170</v>
      </c>
      <c r="C38" s="1"/>
      <c r="D38" s="5"/>
      <c r="E38" s="13"/>
      <c r="F38" s="13" t="s">
        <v>22</v>
      </c>
    </row>
    <row r="39" spans="1:6" ht="15" customHeight="1">
      <c r="A39" s="2"/>
      <c r="B39" s="1"/>
      <c r="C39" s="6" t="s">
        <v>11</v>
      </c>
      <c r="D39" s="5">
        <v>5577</v>
      </c>
      <c r="E39" s="13"/>
      <c r="F39" s="5">
        <v>5577</v>
      </c>
    </row>
    <row r="40" spans="1:8" ht="15" customHeight="1">
      <c r="A40" s="2"/>
      <c r="B40" s="1"/>
      <c r="C40" s="6" t="s">
        <v>211</v>
      </c>
      <c r="D40" s="50">
        <v>-3939</v>
      </c>
      <c r="E40" s="13"/>
      <c r="F40" s="50">
        <v>-3377</v>
      </c>
      <c r="H40" s="7"/>
    </row>
    <row r="41" spans="1:6" ht="15" customHeight="1">
      <c r="A41" s="2"/>
      <c r="B41" s="1"/>
      <c r="C41" s="6"/>
      <c r="D41" s="5">
        <f>SUM(D37:D40)</f>
        <v>9145</v>
      </c>
      <c r="E41" s="13"/>
      <c r="F41" s="5">
        <f>SUM(F37:F40)</f>
        <v>9707</v>
      </c>
    </row>
    <row r="42" spans="1:6" ht="15" customHeight="1">
      <c r="A42" s="2" t="s">
        <v>22</v>
      </c>
      <c r="B42" s="1" t="s">
        <v>171</v>
      </c>
      <c r="C42" s="1"/>
      <c r="D42" s="5">
        <v>0</v>
      </c>
      <c r="E42" s="13"/>
      <c r="F42" s="13">
        <v>0</v>
      </c>
    </row>
    <row r="43" spans="1:8" ht="15" customHeight="1">
      <c r="A43" s="2" t="s">
        <v>22</v>
      </c>
      <c r="B43" s="1" t="s">
        <v>172</v>
      </c>
      <c r="C43" s="1"/>
      <c r="D43" s="5">
        <f>131+814</f>
        <v>945</v>
      </c>
      <c r="E43" s="13">
        <f>75000+(0.0958904109589041*71)+87507*0+64</f>
        <v>75070.80821917808</v>
      </c>
      <c r="F43" s="5">
        <v>1021</v>
      </c>
      <c r="H43" s="7"/>
    </row>
    <row r="44" spans="1:6" ht="15" customHeight="1">
      <c r="A44" s="2" t="s">
        <v>22</v>
      </c>
      <c r="B44" s="1" t="s">
        <v>173</v>
      </c>
      <c r="C44" s="1"/>
      <c r="D44" s="5">
        <v>0</v>
      </c>
      <c r="E44" s="13"/>
      <c r="F44" s="5">
        <v>0</v>
      </c>
    </row>
    <row r="45" spans="1:6" ht="15" customHeight="1" thickBot="1">
      <c r="A45" s="2"/>
      <c r="B45" s="1"/>
      <c r="C45" s="1"/>
      <c r="D45" s="45">
        <f>D41+D42+D43+D44</f>
        <v>10090</v>
      </c>
      <c r="E45" s="13"/>
      <c r="F45" s="45">
        <f>F41+F42+F43+F44</f>
        <v>10728</v>
      </c>
    </row>
    <row r="46" spans="1:6" ht="15" customHeight="1" thickTop="1">
      <c r="A46" s="2"/>
      <c r="B46" s="1"/>
      <c r="C46" s="1"/>
      <c r="D46" s="95">
        <f>+D45-D34</f>
        <v>0</v>
      </c>
      <c r="E46" s="95"/>
      <c r="F46" s="95"/>
    </row>
    <row r="47" spans="1:6" ht="15" customHeight="1" thickBot="1">
      <c r="A47" s="2"/>
      <c r="B47" s="1" t="s">
        <v>10</v>
      </c>
      <c r="C47" s="1"/>
      <c r="D47" s="48">
        <f>(D41-D13)/D37/10*100</f>
        <v>10.796589849473825</v>
      </c>
      <c r="E47" s="52"/>
      <c r="F47" s="48">
        <f>(F41-F13)/F37/10*100</f>
        <v>11.475955774610364</v>
      </c>
    </row>
    <row r="48" spans="4:5" ht="13.5" thickTop="1">
      <c r="D48" s="7" t="s">
        <v>22</v>
      </c>
      <c r="E48" s="44"/>
    </row>
    <row r="49" spans="4:7" ht="12.75">
      <c r="D49" s="7"/>
      <c r="E49" s="44"/>
      <c r="G49" t="s">
        <v>22</v>
      </c>
    </row>
    <row r="50" spans="1:5" ht="12.75">
      <c r="A50" s="105" t="s">
        <v>190</v>
      </c>
      <c r="B50" t="s">
        <v>192</v>
      </c>
      <c r="D50" s="7"/>
      <c r="E50" s="44"/>
    </row>
    <row r="51" spans="2:5" ht="12.75">
      <c r="B51" s="14"/>
      <c r="E51" s="20"/>
    </row>
    <row r="52" spans="1:9" ht="12.75">
      <c r="A52" s="113" t="s">
        <v>50</v>
      </c>
      <c r="B52" s="113"/>
      <c r="C52" s="113"/>
      <c r="D52" s="113"/>
      <c r="E52" s="113"/>
      <c r="F52" s="113"/>
      <c r="G52" s="16"/>
      <c r="H52" s="16"/>
      <c r="I52" s="16"/>
    </row>
    <row r="53" spans="1:9" ht="12.75">
      <c r="A53" s="113" t="s">
        <v>221</v>
      </c>
      <c r="B53" s="113"/>
      <c r="C53" s="113"/>
      <c r="D53" s="113"/>
      <c r="E53" s="113"/>
      <c r="F53" s="113"/>
      <c r="G53" s="16"/>
      <c r="H53" s="16"/>
      <c r="I53" s="16"/>
    </row>
  </sheetData>
  <mergeCells count="8">
    <mergeCell ref="A52:F52"/>
    <mergeCell ref="A53:F53"/>
    <mergeCell ref="A6:F6"/>
    <mergeCell ref="A5:F5"/>
    <mergeCell ref="A2:F2"/>
    <mergeCell ref="A1:F1"/>
    <mergeCell ref="A3:F3"/>
    <mergeCell ref="A4:F4"/>
  </mergeCells>
  <printOptions horizontalCentered="1"/>
  <pageMargins left="0.5" right="0.5" top="1" bottom="1" header="0" footer="0"/>
  <pageSetup fitToHeight="1" fitToWidth="1"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tabSelected="1" workbookViewId="0" topLeftCell="A13">
      <selection activeCell="K13" sqref="K13"/>
    </sheetView>
  </sheetViews>
  <sheetFormatPr defaultColWidth="9.33203125" defaultRowHeight="12.75"/>
  <cols>
    <col min="1" max="3" width="3.83203125" style="0" customWidth="1"/>
    <col min="4" max="4" width="22.33203125" style="0" customWidth="1"/>
    <col min="5" max="5" width="15.83203125" style="0" customWidth="1"/>
    <col min="6" max="6" width="1.83203125" style="0" customWidth="1"/>
    <col min="7" max="7" width="15.83203125" style="0" customWidth="1"/>
    <col min="8" max="8" width="1.83203125" style="0" customWidth="1"/>
    <col min="9" max="9" width="15.83203125" style="0" customWidth="1"/>
    <col min="10" max="10" width="1.83203125" style="0" customWidth="1"/>
    <col min="11" max="11" width="15.83203125" style="0" customWidth="1"/>
  </cols>
  <sheetData>
    <row r="1" spans="1:11" ht="19.5" customHeight="1">
      <c r="A1" s="117" t="str">
        <f>'Income Statements'!A1:K1</f>
        <v>PUC FOUNDER (MSC) BERHAD</v>
      </c>
      <c r="B1" s="117"/>
      <c r="C1" s="117"/>
      <c r="D1" s="117"/>
      <c r="E1" s="117"/>
      <c r="F1" s="117"/>
      <c r="G1" s="117"/>
      <c r="H1" s="117"/>
      <c r="I1" s="117"/>
      <c r="J1" s="117"/>
      <c r="K1" s="117"/>
    </row>
    <row r="2" spans="1:11" ht="9.75" customHeight="1">
      <c r="A2" s="118" t="str">
        <f>'Income Statements'!A2:K2</f>
        <v>(Company No: 451734-A)</v>
      </c>
      <c r="B2" s="118"/>
      <c r="C2" s="118"/>
      <c r="D2" s="118"/>
      <c r="E2" s="118"/>
      <c r="F2" s="118"/>
      <c r="G2" s="118"/>
      <c r="H2" s="118"/>
      <c r="I2" s="118"/>
      <c r="J2" s="118"/>
      <c r="K2" s="118"/>
    </row>
    <row r="3" spans="1:11" ht="9.75" customHeight="1">
      <c r="A3" s="118" t="str">
        <f>'Income Statements'!A3:K3</f>
        <v>(Incorporated in Malaysia)</v>
      </c>
      <c r="B3" s="118"/>
      <c r="C3" s="118"/>
      <c r="D3" s="118"/>
      <c r="E3" s="118"/>
      <c r="F3" s="118"/>
      <c r="G3" s="118"/>
      <c r="H3" s="118"/>
      <c r="I3" s="118"/>
      <c r="J3" s="118"/>
      <c r="K3" s="118"/>
    </row>
    <row r="4" spans="1:11" ht="19.5" customHeight="1">
      <c r="A4" s="114" t="str">
        <f>'Income Statements'!A4:K4</f>
        <v>Quarterly report on consolidated results for the 1st quarter ended 31.03.05</v>
      </c>
      <c r="B4" s="114"/>
      <c r="C4" s="114"/>
      <c r="D4" s="114"/>
      <c r="E4" s="114"/>
      <c r="F4" s="114"/>
      <c r="G4" s="114"/>
      <c r="H4" s="114"/>
      <c r="I4" s="114"/>
      <c r="J4" s="114"/>
      <c r="K4" s="114"/>
    </row>
    <row r="5" spans="1:11" ht="19.5" customHeight="1" thickBot="1">
      <c r="A5" s="119" t="s">
        <v>51</v>
      </c>
      <c r="B5" s="119"/>
      <c r="C5" s="119"/>
      <c r="D5" s="119"/>
      <c r="E5" s="119"/>
      <c r="F5" s="119"/>
      <c r="G5" s="119"/>
      <c r="H5" s="119"/>
      <c r="I5" s="119"/>
      <c r="J5" s="119"/>
      <c r="K5" s="119"/>
    </row>
    <row r="6" spans="1:11" ht="20.25" customHeight="1">
      <c r="A6" s="116" t="s">
        <v>184</v>
      </c>
      <c r="B6" s="116"/>
      <c r="C6" s="116"/>
      <c r="D6" s="116"/>
      <c r="E6" s="116"/>
      <c r="F6" s="116"/>
      <c r="G6" s="116"/>
      <c r="H6" s="116"/>
      <c r="I6" s="116"/>
      <c r="J6" s="116"/>
      <c r="K6" s="116"/>
    </row>
    <row r="7" spans="1:11" ht="9.75" customHeight="1">
      <c r="A7" s="21"/>
      <c r="B7" s="21"/>
      <c r="C7" s="21"/>
      <c r="D7" s="21"/>
      <c r="E7" s="21"/>
      <c r="F7" s="21"/>
      <c r="G7" s="21"/>
      <c r="H7" s="21"/>
      <c r="I7" s="21"/>
      <c r="J7" s="21"/>
      <c r="K7" s="21"/>
    </row>
    <row r="8" spans="1:11" ht="48" customHeight="1">
      <c r="A8" s="2"/>
      <c r="B8" s="2"/>
      <c r="C8" s="1"/>
      <c r="D8" s="1"/>
      <c r="E8" s="4" t="s">
        <v>15</v>
      </c>
      <c r="F8" s="4"/>
      <c r="G8" s="4" t="s">
        <v>52</v>
      </c>
      <c r="H8" s="4"/>
      <c r="I8" s="4" t="s">
        <v>193</v>
      </c>
      <c r="J8" s="4"/>
      <c r="K8" s="4" t="s">
        <v>53</v>
      </c>
    </row>
    <row r="9" spans="1:11" ht="15" customHeight="1">
      <c r="A9" s="2"/>
      <c r="B9" s="2"/>
      <c r="C9" s="1"/>
      <c r="D9" s="1"/>
      <c r="E9" s="3" t="s">
        <v>27</v>
      </c>
      <c r="F9" s="3"/>
      <c r="G9" s="3" t="s">
        <v>27</v>
      </c>
      <c r="H9" s="3"/>
      <c r="I9" s="3" t="s">
        <v>27</v>
      </c>
      <c r="J9" s="3"/>
      <c r="K9" s="3" t="s">
        <v>27</v>
      </c>
    </row>
    <row r="11" ht="12.75">
      <c r="A11" s="8" t="s">
        <v>223</v>
      </c>
    </row>
    <row r="13" spans="1:11" ht="12.75">
      <c r="A13" t="s">
        <v>224</v>
      </c>
      <c r="E13" s="17">
        <v>7507</v>
      </c>
      <c r="G13" s="17">
        <v>5577</v>
      </c>
      <c r="I13" s="17">
        <v>-3377</v>
      </c>
      <c r="K13" s="17">
        <v>9707</v>
      </c>
    </row>
    <row r="14" spans="5:11" ht="12.75">
      <c r="E14" s="17"/>
      <c r="G14" s="17"/>
      <c r="I14" s="17"/>
      <c r="K14" s="17"/>
    </row>
    <row r="15" spans="1:11" ht="12.75">
      <c r="A15" t="s">
        <v>174</v>
      </c>
      <c r="E15" s="17">
        <f>-20129*0+13321*0</f>
        <v>0</v>
      </c>
      <c r="G15" s="17"/>
      <c r="I15" s="17"/>
      <c r="K15" s="17"/>
    </row>
    <row r="16" spans="1:11" ht="12.75">
      <c r="A16" s="49" t="s">
        <v>185</v>
      </c>
      <c r="E16" s="17">
        <v>0</v>
      </c>
      <c r="G16" s="17">
        <v>0</v>
      </c>
      <c r="I16" s="17">
        <v>0</v>
      </c>
      <c r="K16" s="17">
        <f>+SUM(E16:I16)</f>
        <v>0</v>
      </c>
    </row>
    <row r="17" spans="5:11" ht="12.75">
      <c r="E17" s="17"/>
      <c r="G17" s="17"/>
      <c r="I17" s="17"/>
      <c r="K17" s="17"/>
    </row>
    <row r="18" spans="1:11" ht="12.75">
      <c r="A18" t="s">
        <v>162</v>
      </c>
      <c r="E18" s="17">
        <v>0</v>
      </c>
      <c r="G18" s="17">
        <v>0</v>
      </c>
      <c r="I18" s="17">
        <f>'Income Statements'!I32</f>
        <v>-562</v>
      </c>
      <c r="K18" s="17">
        <f>+SUM(E18:I18)</f>
        <v>-562</v>
      </c>
    </row>
    <row r="19" spans="5:11" ht="12.75">
      <c r="E19" s="17"/>
      <c r="G19" s="17"/>
      <c r="I19" s="17"/>
      <c r="K19" s="17"/>
    </row>
    <row r="20" spans="1:11" ht="12.75">
      <c r="A20" t="s">
        <v>92</v>
      </c>
      <c r="E20" s="17">
        <v>0</v>
      </c>
      <c r="G20" s="17">
        <v>0</v>
      </c>
      <c r="I20" s="17">
        <v>0</v>
      </c>
      <c r="K20" s="17">
        <f>+SUM(E20:I20)</f>
        <v>0</v>
      </c>
    </row>
    <row r="21" spans="5:11" ht="12.75">
      <c r="E21" s="18"/>
      <c r="G21" s="18"/>
      <c r="H21" s="20"/>
      <c r="I21" s="18"/>
      <c r="K21" s="18"/>
    </row>
    <row r="22" spans="5:11" ht="12.75">
      <c r="E22" s="17"/>
      <c r="G22" s="17"/>
      <c r="H22" s="20"/>
      <c r="I22" s="17"/>
      <c r="K22" s="17"/>
    </row>
    <row r="23" spans="1:11" ht="13.5" thickBot="1">
      <c r="A23" t="s">
        <v>225</v>
      </c>
      <c r="E23" s="19">
        <f>+SUM(E13:E21)</f>
        <v>7507</v>
      </c>
      <c r="G23" s="19">
        <f>+SUM(G13:G21)</f>
        <v>5577</v>
      </c>
      <c r="H23" s="20"/>
      <c r="I23" s="19">
        <f>+SUM(I13:I21)</f>
        <v>-3939</v>
      </c>
      <c r="J23" s="19"/>
      <c r="K23" s="19">
        <f>+SUM(K13:K21)</f>
        <v>9145</v>
      </c>
    </row>
    <row r="24" spans="5:11" ht="13.5" thickTop="1">
      <c r="E24" s="17"/>
      <c r="G24" s="17"/>
      <c r="H24" s="20"/>
      <c r="I24" s="17"/>
      <c r="K24" s="17"/>
    </row>
    <row r="26" ht="12.75">
      <c r="A26" s="8" t="s">
        <v>233</v>
      </c>
    </row>
    <row r="28" spans="1:11" ht="12.75">
      <c r="A28" t="s">
        <v>234</v>
      </c>
      <c r="E28" s="17">
        <v>7500</v>
      </c>
      <c r="G28" s="17">
        <v>5552</v>
      </c>
      <c r="I28" s="17">
        <v>461</v>
      </c>
      <c r="K28" s="17">
        <v>13513</v>
      </c>
    </row>
    <row r="29" spans="5:11" ht="12.75">
      <c r="E29" s="17"/>
      <c r="G29" s="17"/>
      <c r="I29" s="17"/>
      <c r="K29" s="17"/>
    </row>
    <row r="30" spans="1:11" ht="12.75">
      <c r="A30" t="s">
        <v>174</v>
      </c>
      <c r="E30" s="17">
        <v>0</v>
      </c>
      <c r="G30" s="17"/>
      <c r="I30" s="17"/>
      <c r="K30" s="17"/>
    </row>
    <row r="31" spans="1:11" ht="12.75">
      <c r="A31" t="s">
        <v>185</v>
      </c>
      <c r="E31" s="17">
        <v>7.1</v>
      </c>
      <c r="G31" s="17">
        <v>25</v>
      </c>
      <c r="I31" s="17">
        <v>0</v>
      </c>
      <c r="K31" s="17">
        <v>32.1</v>
      </c>
    </row>
    <row r="32" spans="5:11" ht="12.75">
      <c r="E32" s="17"/>
      <c r="G32" s="17"/>
      <c r="I32" s="17"/>
      <c r="K32" s="17"/>
    </row>
    <row r="33" spans="1:11" ht="12.75">
      <c r="A33" t="s">
        <v>235</v>
      </c>
      <c r="E33" s="64">
        <v>0</v>
      </c>
      <c r="G33" s="64">
        <v>0</v>
      </c>
      <c r="H33" s="20"/>
      <c r="I33" s="64">
        <v>90</v>
      </c>
      <c r="K33" s="64">
        <v>90</v>
      </c>
    </row>
    <row r="34" spans="5:11" ht="12.75">
      <c r="E34" s="64"/>
      <c r="F34" s="20"/>
      <c r="G34" s="64"/>
      <c r="H34" s="20"/>
      <c r="I34" s="64"/>
      <c r="J34" s="20"/>
      <c r="K34" s="64"/>
    </row>
    <row r="35" spans="1:11" ht="12.75">
      <c r="A35" t="s">
        <v>92</v>
      </c>
      <c r="E35" s="64">
        <v>0</v>
      </c>
      <c r="F35" s="20"/>
      <c r="G35" s="64">
        <v>0</v>
      </c>
      <c r="H35" s="20"/>
      <c r="I35" s="64">
        <v>0</v>
      </c>
      <c r="J35" s="64"/>
      <c r="K35" s="64">
        <v>0</v>
      </c>
    </row>
    <row r="36" spans="5:11" ht="12.75">
      <c r="E36" s="20"/>
      <c r="F36" s="20"/>
      <c r="G36" s="20"/>
      <c r="H36" s="20"/>
      <c r="I36" s="20"/>
      <c r="J36" s="20"/>
      <c r="K36" s="20"/>
    </row>
    <row r="37" spans="5:11" ht="12.75">
      <c r="E37" s="111"/>
      <c r="F37" s="20"/>
      <c r="G37" s="111"/>
      <c r="H37" s="20"/>
      <c r="I37" s="111"/>
      <c r="J37" s="20"/>
      <c r="K37" s="111"/>
    </row>
    <row r="38" spans="1:11" ht="13.5" thickBot="1">
      <c r="A38" t="s">
        <v>236</v>
      </c>
      <c r="E38" s="19">
        <f>SUM(E28:E35)</f>
        <v>7507.1</v>
      </c>
      <c r="F38" s="64"/>
      <c r="G38" s="19">
        <f>SUM(G28:G35)</f>
        <v>5577</v>
      </c>
      <c r="H38" s="64"/>
      <c r="I38" s="19">
        <f>SUM(I28:I35)</f>
        <v>551</v>
      </c>
      <c r="J38" s="64"/>
      <c r="K38" s="19">
        <f>SUM(K28:K35)</f>
        <v>13635.1</v>
      </c>
    </row>
    <row r="39" spans="5:11" ht="13.5" thickTop="1">
      <c r="E39" s="64"/>
      <c r="F39" s="64"/>
      <c r="G39" s="64"/>
      <c r="H39" s="64"/>
      <c r="I39" s="64"/>
      <c r="J39" s="64"/>
      <c r="K39" s="64"/>
    </row>
    <row r="40" spans="1:11" ht="12.75">
      <c r="A40" s="113" t="s">
        <v>149</v>
      </c>
      <c r="B40" s="113"/>
      <c r="C40" s="113"/>
      <c r="D40" s="113"/>
      <c r="E40" s="113"/>
      <c r="F40" s="113"/>
      <c r="G40" s="113"/>
      <c r="H40" s="113"/>
      <c r="I40" s="113"/>
      <c r="J40" s="113"/>
      <c r="K40" s="113"/>
    </row>
    <row r="41" spans="1:11" ht="12.75">
      <c r="A41" s="113" t="s">
        <v>221</v>
      </c>
      <c r="B41" s="113"/>
      <c r="C41" s="113"/>
      <c r="D41" s="113"/>
      <c r="E41" s="113"/>
      <c r="F41" s="113"/>
      <c r="G41" s="113"/>
      <c r="H41" s="113"/>
      <c r="I41" s="113"/>
      <c r="J41" s="113"/>
      <c r="K41" s="113"/>
    </row>
    <row r="50" ht="12.75">
      <c r="G50" t="s">
        <v>22</v>
      </c>
    </row>
  </sheetData>
  <mergeCells count="8">
    <mergeCell ref="A41:K41"/>
    <mergeCell ref="A5:K5"/>
    <mergeCell ref="A6:K6"/>
    <mergeCell ref="A1:K1"/>
    <mergeCell ref="A2:K2"/>
    <mergeCell ref="A3:K3"/>
    <mergeCell ref="A4:K4"/>
    <mergeCell ref="A40:K40"/>
  </mergeCells>
  <printOptions horizontalCentered="1"/>
  <pageMargins left="0.5" right="0.5" top="1"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61"/>
  <sheetViews>
    <sheetView zoomScale="95" zoomScaleNormal="95" workbookViewId="0" topLeftCell="A34">
      <selection activeCell="F43" sqref="F43"/>
    </sheetView>
  </sheetViews>
  <sheetFormatPr defaultColWidth="9.33203125" defaultRowHeight="12.75"/>
  <cols>
    <col min="1" max="2" width="3.83203125" style="0" customWidth="1"/>
    <col min="3" max="3" width="50.83203125" style="0" customWidth="1"/>
    <col min="4" max="4" width="8.5" style="0" customWidth="1"/>
    <col min="5" max="5" width="13.66015625" style="62" customWidth="1"/>
    <col min="6" max="6" width="20.66015625" style="82" customWidth="1"/>
    <col min="7" max="7" width="1.66796875" style="90" customWidth="1"/>
    <col min="8" max="8" width="20.66015625" style="82" customWidth="1"/>
    <col min="9" max="9" width="6.5" style="46" customWidth="1"/>
    <col min="10" max="10" width="9.33203125" style="46" customWidth="1"/>
  </cols>
  <sheetData>
    <row r="1" spans="1:8" ht="19.5" customHeight="1">
      <c r="A1" s="117" t="s">
        <v>179</v>
      </c>
      <c r="B1" s="117"/>
      <c r="C1" s="117"/>
      <c r="D1" s="117"/>
      <c r="E1" s="117"/>
      <c r="F1" s="117"/>
      <c r="G1" s="117"/>
      <c r="H1" s="117"/>
    </row>
    <row r="2" spans="1:8" ht="9.75" customHeight="1">
      <c r="A2" s="118" t="s">
        <v>180</v>
      </c>
      <c r="B2" s="118"/>
      <c r="C2" s="118"/>
      <c r="D2" s="118"/>
      <c r="E2" s="118"/>
      <c r="F2" s="118"/>
      <c r="G2" s="118"/>
      <c r="H2" s="118"/>
    </row>
    <row r="3" spans="1:8" ht="9.75" customHeight="1">
      <c r="A3" s="118" t="s">
        <v>14</v>
      </c>
      <c r="B3" s="118"/>
      <c r="C3" s="118"/>
      <c r="D3" s="118"/>
      <c r="E3" s="118"/>
      <c r="F3" s="118"/>
      <c r="G3" s="118"/>
      <c r="H3" s="118"/>
    </row>
    <row r="4" spans="1:8" ht="19.5" customHeight="1">
      <c r="A4" s="114" t="str">
        <f>'Income Statements'!A4:K4</f>
        <v>Quarterly report on consolidated results for the 1st quarter ended 31.03.05</v>
      </c>
      <c r="B4" s="114"/>
      <c r="C4" s="114"/>
      <c r="D4" s="114"/>
      <c r="E4" s="114"/>
      <c r="F4" s="114"/>
      <c r="G4" s="114"/>
      <c r="H4" s="114"/>
    </row>
    <row r="5" spans="1:8" ht="19.5" customHeight="1">
      <c r="A5" s="120" t="s">
        <v>55</v>
      </c>
      <c r="B5" s="120"/>
      <c r="C5" s="120"/>
      <c r="D5" s="120"/>
      <c r="E5" s="120"/>
      <c r="F5" s="120"/>
      <c r="G5" s="120"/>
      <c r="H5" s="120"/>
    </row>
    <row r="6" spans="1:8" ht="20.25" customHeight="1">
      <c r="A6" s="123" t="s">
        <v>184</v>
      </c>
      <c r="B6" s="123"/>
      <c r="C6" s="123"/>
      <c r="D6" s="123"/>
      <c r="E6" s="123"/>
      <c r="F6" s="123"/>
      <c r="G6" s="123"/>
      <c r="H6" s="123"/>
    </row>
    <row r="7" spans="1:8" ht="7.5" customHeight="1">
      <c r="A7" s="21"/>
      <c r="B7" s="21"/>
      <c r="C7" s="21"/>
      <c r="D7" s="21"/>
      <c r="E7" s="66"/>
      <c r="F7" s="76"/>
      <c r="G7" s="76"/>
      <c r="H7" s="76"/>
    </row>
    <row r="8" spans="1:8" ht="35.25" customHeight="1">
      <c r="A8" s="2"/>
      <c r="B8" s="1"/>
      <c r="C8" s="1"/>
      <c r="D8" s="4"/>
      <c r="E8" s="67"/>
      <c r="F8" s="77" t="s">
        <v>226</v>
      </c>
      <c r="G8" s="77"/>
      <c r="H8" s="77" t="s">
        <v>232</v>
      </c>
    </row>
    <row r="9" spans="1:8" ht="15" customHeight="1">
      <c r="A9" s="2"/>
      <c r="B9" s="1"/>
      <c r="C9" s="1"/>
      <c r="D9" s="3"/>
      <c r="E9" s="68"/>
      <c r="F9" s="78" t="s">
        <v>27</v>
      </c>
      <c r="G9" s="78"/>
      <c r="H9" s="78" t="s">
        <v>27</v>
      </c>
    </row>
    <row r="10" spans="1:8" ht="15" customHeight="1">
      <c r="A10" s="28" t="s">
        <v>56</v>
      </c>
      <c r="B10" s="1"/>
      <c r="C10" s="1"/>
      <c r="D10" s="3"/>
      <c r="E10" s="68"/>
      <c r="F10" s="78"/>
      <c r="G10" s="78"/>
      <c r="H10" s="78"/>
    </row>
    <row r="11" spans="1:8" ht="15" customHeight="1">
      <c r="A11" s="27" t="s">
        <v>194</v>
      </c>
      <c r="B11" s="1"/>
      <c r="C11" s="1"/>
      <c r="D11" s="3"/>
      <c r="E11" s="68"/>
      <c r="F11" s="79">
        <v>-562</v>
      </c>
      <c r="G11" s="79"/>
      <c r="H11" s="79">
        <v>90</v>
      </c>
    </row>
    <row r="12" spans="1:8" ht="15" customHeight="1">
      <c r="A12" s="27"/>
      <c r="B12" s="1"/>
      <c r="C12" s="1"/>
      <c r="D12" s="3"/>
      <c r="E12" s="68"/>
      <c r="F12" s="79"/>
      <c r="G12" s="79"/>
      <c r="H12" s="79"/>
    </row>
    <row r="13" spans="1:8" ht="15" customHeight="1">
      <c r="A13" s="27" t="s">
        <v>57</v>
      </c>
      <c r="B13" s="1"/>
      <c r="C13" s="1"/>
      <c r="D13" s="3"/>
      <c r="E13" s="68"/>
      <c r="F13" s="79"/>
      <c r="G13" s="79"/>
      <c r="H13" s="79"/>
    </row>
    <row r="14" spans="1:8" ht="15" customHeight="1">
      <c r="A14" s="27"/>
      <c r="B14" s="1" t="s">
        <v>58</v>
      </c>
      <c r="C14" s="1"/>
      <c r="D14" s="3"/>
      <c r="E14" s="68"/>
      <c r="F14" s="79">
        <v>52</v>
      </c>
      <c r="G14" s="79"/>
      <c r="H14" s="79">
        <v>106</v>
      </c>
    </row>
    <row r="15" spans="1:8" ht="15" customHeight="1">
      <c r="A15" s="27"/>
      <c r="B15" s="1" t="s">
        <v>59</v>
      </c>
      <c r="C15" s="1"/>
      <c r="D15" s="3"/>
      <c r="E15" s="68"/>
      <c r="F15" s="79">
        <v>58</v>
      </c>
      <c r="G15" s="79"/>
      <c r="H15" s="79">
        <v>52</v>
      </c>
    </row>
    <row r="16" spans="1:8" ht="15" customHeight="1">
      <c r="A16" s="27"/>
      <c r="B16" s="1" t="s">
        <v>60</v>
      </c>
      <c r="C16" s="1"/>
      <c r="D16" s="3"/>
      <c r="E16" s="68"/>
      <c r="F16" s="79">
        <v>-23</v>
      </c>
      <c r="G16" s="79"/>
      <c r="H16" s="79">
        <v>-24</v>
      </c>
    </row>
    <row r="17" spans="1:8" ht="15" customHeight="1">
      <c r="A17" s="27"/>
      <c r="B17" s="1" t="s">
        <v>61</v>
      </c>
      <c r="C17" s="1"/>
      <c r="D17" s="3"/>
      <c r="E17" s="68"/>
      <c r="F17" s="79">
        <v>32</v>
      </c>
      <c r="G17" s="79"/>
      <c r="H17" s="79">
        <v>14</v>
      </c>
    </row>
    <row r="18" spans="1:9" ht="15" customHeight="1">
      <c r="A18" s="27"/>
      <c r="B18" s="1" t="s">
        <v>62</v>
      </c>
      <c r="C18" s="1"/>
      <c r="D18" s="3"/>
      <c r="E18" s="68"/>
      <c r="F18" s="79">
        <f>38</f>
        <v>38</v>
      </c>
      <c r="G18" s="79"/>
      <c r="H18" s="79">
        <v>1</v>
      </c>
      <c r="I18" s="71"/>
    </row>
    <row r="19" spans="1:8" ht="8.25" customHeight="1">
      <c r="A19" s="27"/>
      <c r="B19" s="1"/>
      <c r="C19" s="1"/>
      <c r="D19" s="3"/>
      <c r="E19" s="68"/>
      <c r="F19" s="80"/>
      <c r="G19" s="79"/>
      <c r="H19" s="80"/>
    </row>
    <row r="20" spans="1:8" ht="15" customHeight="1">
      <c r="A20" s="27" t="s">
        <v>160</v>
      </c>
      <c r="B20" s="1"/>
      <c r="C20" s="1"/>
      <c r="D20" s="3"/>
      <c r="E20" s="68"/>
      <c r="F20" s="79">
        <f>+SUM(F11:F18)</f>
        <v>-405</v>
      </c>
      <c r="G20" s="79"/>
      <c r="H20" s="79">
        <f>+SUM(H11:H18)</f>
        <v>239</v>
      </c>
    </row>
    <row r="21" spans="1:8" ht="15" customHeight="1">
      <c r="A21" s="27"/>
      <c r="B21" s="1"/>
      <c r="C21" s="1"/>
      <c r="D21" s="3"/>
      <c r="E21" s="68"/>
      <c r="F21" s="79"/>
      <c r="G21" s="79"/>
      <c r="H21" s="79"/>
    </row>
    <row r="22" spans="1:8" ht="15" customHeight="1">
      <c r="A22" s="27" t="s">
        <v>63</v>
      </c>
      <c r="B22" s="1"/>
      <c r="C22" s="1"/>
      <c r="D22" s="3"/>
      <c r="E22" s="68"/>
      <c r="F22" s="79"/>
      <c r="G22" s="79"/>
      <c r="H22" s="79"/>
    </row>
    <row r="23" spans="1:8" ht="15" customHeight="1">
      <c r="A23" s="27"/>
      <c r="B23" s="1" t="s">
        <v>64</v>
      </c>
      <c r="C23" s="1"/>
      <c r="D23" s="3"/>
      <c r="E23" s="68"/>
      <c r="F23" s="79">
        <f>-558+6</f>
        <v>-552</v>
      </c>
      <c r="G23" s="79"/>
      <c r="H23" s="79">
        <v>-961</v>
      </c>
    </row>
    <row r="24" spans="1:8" ht="15" customHeight="1">
      <c r="A24" s="27"/>
      <c r="B24" s="1" t="s">
        <v>65</v>
      </c>
      <c r="C24" s="1"/>
      <c r="D24" s="3"/>
      <c r="E24" s="68"/>
      <c r="F24" s="79">
        <f>-153+4</f>
        <v>-149</v>
      </c>
      <c r="G24" s="79"/>
      <c r="H24" s="79">
        <v>428</v>
      </c>
    </row>
    <row r="25" spans="1:8" ht="7.5" customHeight="1">
      <c r="A25" s="27"/>
      <c r="B25" s="1"/>
      <c r="C25" s="1"/>
      <c r="D25" s="3"/>
      <c r="E25" s="68"/>
      <c r="F25" s="80"/>
      <c r="G25" s="79"/>
      <c r="H25" s="80"/>
    </row>
    <row r="26" spans="1:8" ht="15" customHeight="1">
      <c r="A26" s="27" t="s">
        <v>195</v>
      </c>
      <c r="B26" s="1"/>
      <c r="C26" s="1"/>
      <c r="D26" s="3"/>
      <c r="E26" s="68"/>
      <c r="F26" s="79">
        <f>+SUM(F20:F25)</f>
        <v>-1106</v>
      </c>
      <c r="G26" s="79"/>
      <c r="H26" s="79">
        <f>+SUM(H20:H25)</f>
        <v>-294</v>
      </c>
    </row>
    <row r="27" spans="1:8" ht="15" customHeight="1">
      <c r="A27" s="27"/>
      <c r="B27" s="1" t="s">
        <v>66</v>
      </c>
      <c r="C27" s="1"/>
      <c r="D27" s="3"/>
      <c r="E27" s="68"/>
      <c r="F27" s="79">
        <v>23</v>
      </c>
      <c r="G27" s="79"/>
      <c r="H27" s="79">
        <v>10</v>
      </c>
    </row>
    <row r="28" spans="1:8" ht="15" customHeight="1">
      <c r="A28" s="27"/>
      <c r="B28" s="1" t="s">
        <v>67</v>
      </c>
      <c r="C28" s="1"/>
      <c r="D28" s="3"/>
      <c r="E28" s="68"/>
      <c r="F28" s="79">
        <v>-32</v>
      </c>
      <c r="G28" s="79"/>
      <c r="H28" s="79">
        <v>-14</v>
      </c>
    </row>
    <row r="29" spans="1:8" ht="15" customHeight="1">
      <c r="A29" s="27"/>
      <c r="B29" s="1" t="s">
        <v>68</v>
      </c>
      <c r="C29" s="1"/>
      <c r="D29" s="3"/>
      <c r="E29" s="68"/>
      <c r="F29" s="79">
        <v>-6</v>
      </c>
      <c r="G29" s="79"/>
      <c r="H29" s="79">
        <v>0</v>
      </c>
    </row>
    <row r="30" spans="1:8" ht="15" customHeight="1">
      <c r="A30" s="28" t="s">
        <v>196</v>
      </c>
      <c r="B30" s="1"/>
      <c r="C30" s="1"/>
      <c r="D30" s="3"/>
      <c r="E30" s="68"/>
      <c r="F30" s="83">
        <f>+SUM(F26:F29)</f>
        <v>-1121</v>
      </c>
      <c r="G30" s="87"/>
      <c r="H30" s="83">
        <f>+SUM(H26:H29)</f>
        <v>-298</v>
      </c>
    </row>
    <row r="31" spans="1:8" ht="15" customHeight="1">
      <c r="A31" s="27"/>
      <c r="B31" s="1"/>
      <c r="C31" s="1"/>
      <c r="D31" s="3"/>
      <c r="E31" s="68"/>
      <c r="F31" s="79"/>
      <c r="G31" s="79"/>
      <c r="H31" s="79"/>
    </row>
    <row r="32" spans="1:8" ht="15" customHeight="1">
      <c r="A32" s="28" t="s">
        <v>69</v>
      </c>
      <c r="B32" s="1"/>
      <c r="C32" s="1"/>
      <c r="D32" s="3"/>
      <c r="E32" s="68"/>
      <c r="F32" s="79"/>
      <c r="G32" s="79"/>
      <c r="H32" s="79"/>
    </row>
    <row r="33" spans="1:8" ht="15" customHeight="1">
      <c r="A33" s="27"/>
      <c r="B33" s="1" t="s">
        <v>161</v>
      </c>
      <c r="C33" s="1"/>
      <c r="D33" s="3"/>
      <c r="E33" s="68"/>
      <c r="F33" s="79">
        <v>110</v>
      </c>
      <c r="G33" s="79"/>
      <c r="H33" s="79">
        <v>1</v>
      </c>
    </row>
    <row r="34" spans="1:8" ht="15" customHeight="1">
      <c r="A34" s="27"/>
      <c r="B34" s="1" t="s">
        <v>70</v>
      </c>
      <c r="C34" s="1"/>
      <c r="D34" s="3"/>
      <c r="E34" s="68"/>
      <c r="F34" s="79">
        <v>-2</v>
      </c>
      <c r="G34" s="79"/>
      <c r="H34" s="79">
        <v>-83</v>
      </c>
    </row>
    <row r="35" spans="1:8" ht="15" customHeight="1">
      <c r="A35" s="27"/>
      <c r="B35" s="1" t="s">
        <v>144</v>
      </c>
      <c r="C35" s="1"/>
      <c r="D35" s="3"/>
      <c r="E35" s="68"/>
      <c r="F35" s="79">
        <v>0</v>
      </c>
      <c r="G35" s="79"/>
      <c r="H35" s="79">
        <v>-57</v>
      </c>
    </row>
    <row r="36" spans="1:8" ht="15" customHeight="1">
      <c r="A36" s="27"/>
      <c r="B36" s="1" t="s">
        <v>197</v>
      </c>
      <c r="C36" s="1"/>
      <c r="D36" s="3"/>
      <c r="E36" s="68"/>
      <c r="F36" s="79">
        <v>0</v>
      </c>
      <c r="G36" s="79"/>
      <c r="H36" s="79">
        <v>0</v>
      </c>
    </row>
    <row r="37" spans="1:8" ht="6.75" customHeight="1">
      <c r="A37" s="27"/>
      <c r="B37" s="1"/>
      <c r="C37" s="1"/>
      <c r="D37" s="3"/>
      <c r="E37" s="68"/>
      <c r="F37" s="79"/>
      <c r="G37" s="79"/>
      <c r="H37" s="79"/>
    </row>
    <row r="38" spans="1:8" ht="15" customHeight="1">
      <c r="A38" s="28" t="s">
        <v>71</v>
      </c>
      <c r="B38" s="1"/>
      <c r="C38" s="1"/>
      <c r="D38" s="3"/>
      <c r="E38" s="68"/>
      <c r="F38" s="83">
        <f>+SUM(F33:F35)</f>
        <v>108</v>
      </c>
      <c r="G38" s="87"/>
      <c r="H38" s="83">
        <f>+SUM(H33:H35)</f>
        <v>-139</v>
      </c>
    </row>
    <row r="39" spans="1:9" ht="15" customHeight="1">
      <c r="A39" s="27"/>
      <c r="B39" s="1"/>
      <c r="C39" s="1"/>
      <c r="D39" s="3"/>
      <c r="E39" s="68"/>
      <c r="F39" s="79"/>
      <c r="G39" s="79"/>
      <c r="H39" s="79"/>
      <c r="I39" s="72"/>
    </row>
    <row r="40" spans="1:8" ht="15" customHeight="1">
      <c r="A40" s="28" t="s">
        <v>72</v>
      </c>
      <c r="B40" s="1"/>
      <c r="C40" s="1"/>
      <c r="D40" s="3"/>
      <c r="E40" s="68"/>
      <c r="F40" s="79"/>
      <c r="G40" s="79"/>
      <c r="H40" s="79"/>
    </row>
    <row r="41" spans="1:8" ht="15" customHeight="1">
      <c r="A41" s="28"/>
      <c r="B41" s="1" t="s">
        <v>163</v>
      </c>
      <c r="C41" s="1"/>
      <c r="D41" s="3"/>
      <c r="E41" s="68"/>
      <c r="F41" s="79">
        <v>0</v>
      </c>
      <c r="G41" s="79"/>
      <c r="H41" s="79">
        <v>32</v>
      </c>
    </row>
    <row r="42" spans="1:8" ht="15" customHeight="1">
      <c r="A42" s="28"/>
      <c r="B42" s="1" t="s">
        <v>164</v>
      </c>
      <c r="C42" s="1"/>
      <c r="D42" s="3"/>
      <c r="E42" s="68"/>
      <c r="F42" s="79">
        <v>-21</v>
      </c>
      <c r="G42" s="79"/>
      <c r="H42" s="79">
        <v>-22</v>
      </c>
    </row>
    <row r="43" spans="1:8" ht="15" customHeight="1">
      <c r="A43" s="2"/>
      <c r="B43" s="1" t="s">
        <v>73</v>
      </c>
      <c r="C43" s="1"/>
      <c r="D43" s="3"/>
      <c r="E43" s="68"/>
      <c r="F43" s="79">
        <v>-86</v>
      </c>
      <c r="G43" s="79"/>
      <c r="H43" s="79">
        <v>-17</v>
      </c>
    </row>
    <row r="44" spans="1:8" ht="15" customHeight="1">
      <c r="A44" s="2"/>
      <c r="B44" s="1" t="s">
        <v>92</v>
      </c>
      <c r="C44" s="1"/>
      <c r="D44" s="3"/>
      <c r="E44" s="68"/>
      <c r="F44" s="79">
        <v>0</v>
      </c>
      <c r="G44" s="79"/>
      <c r="H44" s="79">
        <v>0</v>
      </c>
    </row>
    <row r="45" spans="1:8" ht="15" customHeight="1">
      <c r="A45" s="2"/>
      <c r="B45" s="1" t="s">
        <v>218</v>
      </c>
      <c r="C45" s="1"/>
      <c r="D45" s="3"/>
      <c r="E45" s="68"/>
      <c r="F45" s="79">
        <v>0</v>
      </c>
      <c r="G45" s="79"/>
      <c r="H45" s="79">
        <v>0</v>
      </c>
    </row>
    <row r="46" spans="1:8" ht="15" customHeight="1">
      <c r="A46" s="28" t="s">
        <v>141</v>
      </c>
      <c r="B46" s="1"/>
      <c r="C46" s="1"/>
      <c r="D46" s="3"/>
      <c r="E46" s="68"/>
      <c r="F46" s="83">
        <f>+SUM(F41:F45)</f>
        <v>-107</v>
      </c>
      <c r="G46" s="87"/>
      <c r="H46" s="83">
        <f>+SUM(H41:H45)</f>
        <v>-7</v>
      </c>
    </row>
    <row r="47" spans="1:8" ht="15" customHeight="1">
      <c r="A47" s="2"/>
      <c r="B47" s="1"/>
      <c r="C47" s="1"/>
      <c r="D47" s="3"/>
      <c r="E47" s="68"/>
      <c r="F47" s="79"/>
      <c r="G47" s="79"/>
      <c r="H47" s="79"/>
    </row>
    <row r="48" spans="1:8" ht="15" customHeight="1">
      <c r="A48" s="28" t="s">
        <v>74</v>
      </c>
      <c r="B48" s="1"/>
      <c r="C48" s="1"/>
      <c r="D48" s="3"/>
      <c r="E48" s="68"/>
      <c r="F48" s="89">
        <f>+F30+F38+F46</f>
        <v>-1120</v>
      </c>
      <c r="G48" s="89" t="s">
        <v>22</v>
      </c>
      <c r="H48" s="89">
        <f>+H30+H38+H46</f>
        <v>-444</v>
      </c>
    </row>
    <row r="49" spans="1:8" ht="15" customHeight="1">
      <c r="A49" s="27"/>
      <c r="B49" s="1"/>
      <c r="C49" s="1"/>
      <c r="D49" s="3"/>
      <c r="E49" s="68"/>
      <c r="F49" s="78"/>
      <c r="G49" s="78"/>
      <c r="H49" s="78"/>
    </row>
    <row r="50" spans="1:9" ht="15" customHeight="1">
      <c r="A50" s="28" t="s">
        <v>199</v>
      </c>
      <c r="B50" s="1"/>
      <c r="C50" s="1"/>
      <c r="D50" s="3"/>
      <c r="E50" s="68"/>
      <c r="F50" s="79">
        <v>1878</v>
      </c>
      <c r="G50" s="79"/>
      <c r="H50" s="79">
        <v>1636</v>
      </c>
      <c r="I50" s="88"/>
    </row>
    <row r="51" spans="1:8" ht="15" customHeight="1">
      <c r="A51" s="28"/>
      <c r="B51" s="1"/>
      <c r="C51" s="1"/>
      <c r="D51" s="3"/>
      <c r="E51" s="68"/>
      <c r="F51" s="81"/>
      <c r="G51" s="81"/>
      <c r="H51" s="81"/>
    </row>
    <row r="52" spans="1:10" ht="15" customHeight="1" thickBot="1">
      <c r="A52" s="28" t="s">
        <v>200</v>
      </c>
      <c r="B52" s="1"/>
      <c r="C52" s="1"/>
      <c r="D52" s="3"/>
      <c r="E52" s="68" t="s">
        <v>138</v>
      </c>
      <c r="F52" s="84">
        <f>+SUM(F48:F50)-1</f>
        <v>757</v>
      </c>
      <c r="G52" s="89"/>
      <c r="H52" s="84">
        <f>+SUM(H48:H50)</f>
        <v>1192</v>
      </c>
      <c r="I52" s="51"/>
      <c r="J52" s="73"/>
    </row>
    <row r="53" spans="1:8" ht="15" customHeight="1" thickTop="1">
      <c r="A53" s="27"/>
      <c r="B53" s="1"/>
      <c r="C53" s="1"/>
      <c r="D53" s="3"/>
      <c r="E53" s="68"/>
      <c r="F53" s="78"/>
      <c r="G53" s="78"/>
      <c r="H53" s="78"/>
    </row>
    <row r="54" ht="15" customHeight="1" hidden="1">
      <c r="A54" t="s">
        <v>54</v>
      </c>
    </row>
    <row r="55" spans="1:10" ht="15" customHeight="1" hidden="1">
      <c r="A55" s="122" t="s">
        <v>142</v>
      </c>
      <c r="B55" s="122"/>
      <c r="C55" s="122"/>
      <c r="D55" s="122"/>
      <c r="E55" s="122"/>
      <c r="F55" s="122"/>
      <c r="G55" s="122"/>
      <c r="H55" s="122"/>
      <c r="I55" s="122"/>
      <c r="J55" s="74"/>
    </row>
    <row r="56" spans="1:10" ht="15" customHeight="1" hidden="1">
      <c r="A56" s="122"/>
      <c r="B56" s="122"/>
      <c r="C56" s="122"/>
      <c r="D56" s="122"/>
      <c r="E56" s="122"/>
      <c r="F56" s="122"/>
      <c r="G56" s="122"/>
      <c r="H56" s="122"/>
      <c r="I56" s="122"/>
      <c r="J56" s="74"/>
    </row>
    <row r="57" spans="1:8" ht="15" customHeight="1">
      <c r="A57" s="2"/>
      <c r="B57" s="1"/>
      <c r="C57" s="1"/>
      <c r="D57" s="3"/>
      <c r="E57" s="68"/>
      <c r="F57" s="78" t="s">
        <v>22</v>
      </c>
      <c r="G57" s="78"/>
      <c r="H57" s="78"/>
    </row>
    <row r="58" spans="1:8" ht="15" customHeight="1">
      <c r="A58" s="2" t="s">
        <v>190</v>
      </c>
      <c r="B58" s="1" t="s">
        <v>198</v>
      </c>
      <c r="C58" s="1"/>
      <c r="D58" s="3"/>
      <c r="E58" s="68"/>
      <c r="F58" s="89" t="s">
        <v>22</v>
      </c>
      <c r="G58" s="78"/>
      <c r="H58" s="78"/>
    </row>
    <row r="59" spans="1:8" ht="15" customHeight="1">
      <c r="A59" s="2"/>
      <c r="B59" s="1"/>
      <c r="C59" s="1"/>
      <c r="D59" s="3"/>
      <c r="E59" s="68"/>
      <c r="F59" s="78"/>
      <c r="G59" s="78"/>
      <c r="H59" s="78"/>
    </row>
    <row r="60" spans="1:10" ht="12.75">
      <c r="A60" s="113" t="s">
        <v>175</v>
      </c>
      <c r="B60" s="113"/>
      <c r="C60" s="113"/>
      <c r="D60" s="113"/>
      <c r="E60" s="113"/>
      <c r="F60" s="113"/>
      <c r="G60" s="113"/>
      <c r="H60" s="113"/>
      <c r="I60" s="121"/>
      <c r="J60" s="75"/>
    </row>
    <row r="61" spans="1:10" ht="12.75">
      <c r="A61" s="113" t="s">
        <v>221</v>
      </c>
      <c r="B61" s="113"/>
      <c r="C61" s="113"/>
      <c r="D61" s="113"/>
      <c r="E61" s="113"/>
      <c r="F61" s="113"/>
      <c r="G61" s="113"/>
      <c r="H61" s="113"/>
      <c r="I61" s="121"/>
      <c r="J61" s="75"/>
    </row>
  </sheetData>
  <mergeCells count="9">
    <mergeCell ref="A60:I60"/>
    <mergeCell ref="A61:I61"/>
    <mergeCell ref="A55:I56"/>
    <mergeCell ref="A5:H5"/>
    <mergeCell ref="A6:H6"/>
    <mergeCell ref="A1:H1"/>
    <mergeCell ref="A2:H2"/>
    <mergeCell ref="A3:H3"/>
    <mergeCell ref="A4:H4"/>
  </mergeCells>
  <printOptions horizontalCentered="1"/>
  <pageMargins left="0.5" right="0.5" top="1" bottom="1" header="0.5" footer="0.5"/>
  <pageSetup fitToHeight="1" fitToWidth="1" horizontalDpi="600" verticalDpi="600" orientation="portrait" paperSize="9" scale="79" r:id="rId1"/>
  <rowBreaks count="1" manualBreakCount="1">
    <brk id="36" max="255" man="1"/>
  </rowBreaks>
</worksheet>
</file>

<file path=xl/worksheets/sheet5.xml><?xml version="1.0" encoding="utf-8"?>
<worksheet xmlns="http://schemas.openxmlformats.org/spreadsheetml/2006/main" xmlns:r="http://schemas.openxmlformats.org/officeDocument/2006/relationships">
  <dimension ref="A1:L175"/>
  <sheetViews>
    <sheetView view="pageBreakPreview" zoomScale="60" workbookViewId="0" topLeftCell="A54">
      <selection activeCell="B83" sqref="B83:L83"/>
    </sheetView>
  </sheetViews>
  <sheetFormatPr defaultColWidth="9.33203125" defaultRowHeight="12.75"/>
  <cols>
    <col min="1" max="1" width="5.33203125" style="0" customWidth="1"/>
    <col min="2" max="2" width="2.5" style="0" customWidth="1"/>
    <col min="3" max="3" width="4.66015625" style="0" customWidth="1"/>
    <col min="4" max="4" width="17.33203125" style="0" customWidth="1"/>
    <col min="8" max="8" width="6.16015625" style="0" customWidth="1"/>
    <col min="9" max="9" width="14.16015625" style="0" customWidth="1"/>
    <col min="10" max="10" width="13.5" style="0" customWidth="1"/>
    <col min="11" max="11" width="3.83203125" style="0" customWidth="1"/>
    <col min="12" max="12" width="13.66015625" style="0" customWidth="1"/>
  </cols>
  <sheetData>
    <row r="1" ht="12.75">
      <c r="L1" s="55"/>
    </row>
    <row r="2" spans="1:12" ht="23.25">
      <c r="A2" s="138" t="s">
        <v>179</v>
      </c>
      <c r="B2" s="138"/>
      <c r="C2" s="138"/>
      <c r="D2" s="138"/>
      <c r="E2" s="138"/>
      <c r="F2" s="121"/>
      <c r="G2" s="121"/>
      <c r="H2" s="121"/>
      <c r="I2" s="121"/>
      <c r="J2" s="121"/>
      <c r="K2" s="121"/>
      <c r="L2" s="121"/>
    </row>
    <row r="3" spans="1:12" ht="12.75">
      <c r="A3" s="139" t="s">
        <v>150</v>
      </c>
      <c r="B3" s="139"/>
      <c r="C3" s="139"/>
      <c r="D3" s="139"/>
      <c r="E3" s="139"/>
      <c r="F3" s="121"/>
      <c r="G3" s="121"/>
      <c r="H3" s="121"/>
      <c r="I3" s="121"/>
      <c r="J3" s="121"/>
      <c r="K3" s="121"/>
      <c r="L3" s="121"/>
    </row>
    <row r="4" spans="1:12" ht="12.75">
      <c r="A4" s="139" t="s">
        <v>14</v>
      </c>
      <c r="B4" s="139"/>
      <c r="C4" s="139"/>
      <c r="D4" s="139"/>
      <c r="E4" s="139"/>
      <c r="F4" s="121"/>
      <c r="G4" s="121"/>
      <c r="H4" s="121"/>
      <c r="I4" s="121"/>
      <c r="J4" s="121"/>
      <c r="K4" s="121"/>
      <c r="L4" s="121"/>
    </row>
    <row r="5" spans="1:12" ht="15.75">
      <c r="A5" s="140" t="str">
        <f>'Income Statements'!A4:K4</f>
        <v>Quarterly report on consolidated results for the 1st quarter ended 31.03.05</v>
      </c>
      <c r="B5" s="140"/>
      <c r="C5" s="140"/>
      <c r="D5" s="140"/>
      <c r="E5" s="140"/>
      <c r="F5" s="121"/>
      <c r="G5" s="121"/>
      <c r="H5" s="121"/>
      <c r="I5" s="121"/>
      <c r="J5" s="121"/>
      <c r="K5" s="121"/>
      <c r="L5" s="121"/>
    </row>
    <row r="6" spans="1:12" ht="15.75">
      <c r="A6" s="141" t="s">
        <v>16</v>
      </c>
      <c r="B6" s="141"/>
      <c r="C6" s="141"/>
      <c r="D6" s="141"/>
      <c r="E6" s="141"/>
      <c r="F6" s="121"/>
      <c r="G6" s="121"/>
      <c r="H6" s="121"/>
      <c r="I6" s="121"/>
      <c r="J6" s="121"/>
      <c r="K6" s="121"/>
      <c r="L6" s="121"/>
    </row>
    <row r="8" spans="1:2" ht="12.75">
      <c r="A8" s="29" t="s">
        <v>75</v>
      </c>
      <c r="B8" s="8" t="s">
        <v>76</v>
      </c>
    </row>
    <row r="9" ht="12.75">
      <c r="A9" s="9"/>
    </row>
    <row r="10" spans="1:2" ht="12.75">
      <c r="A10" s="29" t="s">
        <v>77</v>
      </c>
      <c r="B10" s="8" t="s">
        <v>78</v>
      </c>
    </row>
    <row r="11" spans="1:12" ht="27" customHeight="1">
      <c r="A11" s="9"/>
      <c r="B11" s="136" t="s">
        <v>212</v>
      </c>
      <c r="C11" s="136"/>
      <c r="D11" s="136"/>
      <c r="E11" s="136"/>
      <c r="F11" s="136"/>
      <c r="G11" s="136"/>
      <c r="H11" s="136"/>
      <c r="I11" s="136"/>
      <c r="J11" s="136"/>
      <c r="K11" s="136"/>
      <c r="L11" s="136"/>
    </row>
    <row r="12" ht="12.75">
      <c r="A12" s="9"/>
    </row>
    <row r="13" spans="1:12" ht="12.75">
      <c r="A13" s="9"/>
      <c r="B13" s="122" t="s">
        <v>229</v>
      </c>
      <c r="C13" s="122"/>
      <c r="D13" s="122"/>
      <c r="E13" s="122"/>
      <c r="F13" s="122"/>
      <c r="G13" s="122"/>
      <c r="H13" s="122"/>
      <c r="I13" s="122"/>
      <c r="J13" s="122"/>
      <c r="K13" s="122"/>
      <c r="L13" s="122"/>
    </row>
    <row r="14" spans="1:12" ht="12.75">
      <c r="A14" s="9"/>
      <c r="B14" s="122"/>
      <c r="C14" s="122"/>
      <c r="D14" s="122"/>
      <c r="E14" s="122"/>
      <c r="F14" s="122"/>
      <c r="G14" s="122"/>
      <c r="H14" s="122"/>
      <c r="I14" s="122"/>
      <c r="J14" s="122"/>
      <c r="K14" s="122"/>
      <c r="L14" s="122"/>
    </row>
    <row r="15" ht="12.75">
      <c r="A15" s="9"/>
    </row>
    <row r="16" spans="1:12" ht="12.75">
      <c r="A16" s="9"/>
      <c r="B16" s="122" t="s">
        <v>230</v>
      </c>
      <c r="C16" s="122"/>
      <c r="D16" s="122"/>
      <c r="E16" s="122"/>
      <c r="F16" s="122"/>
      <c r="G16" s="122"/>
      <c r="H16" s="122"/>
      <c r="I16" s="122"/>
      <c r="J16" s="122"/>
      <c r="K16" s="122"/>
      <c r="L16" s="122"/>
    </row>
    <row r="17" spans="1:12" ht="12.75">
      <c r="A17" s="9"/>
      <c r="B17" s="122"/>
      <c r="C17" s="122"/>
      <c r="D17" s="122"/>
      <c r="E17" s="122"/>
      <c r="F17" s="122"/>
      <c r="G17" s="122"/>
      <c r="H17" s="122"/>
      <c r="I17" s="122"/>
      <c r="J17" s="122"/>
      <c r="K17" s="122"/>
      <c r="L17" s="122"/>
    </row>
    <row r="18" ht="12.75">
      <c r="A18" s="9"/>
    </row>
    <row r="19" spans="1:2" ht="12.75">
      <c r="A19" s="29" t="s">
        <v>79</v>
      </c>
      <c r="B19" s="8" t="s">
        <v>80</v>
      </c>
    </row>
    <row r="20" spans="1:2" ht="12.75">
      <c r="A20" s="9"/>
      <c r="B20" t="s">
        <v>81</v>
      </c>
    </row>
    <row r="21" ht="12.75">
      <c r="A21" s="9"/>
    </row>
    <row r="22" spans="1:2" ht="12.75">
      <c r="A22" s="29" t="s">
        <v>82</v>
      </c>
      <c r="B22" s="8" t="s">
        <v>83</v>
      </c>
    </row>
    <row r="23" spans="1:2" ht="12.75">
      <c r="A23" s="9"/>
      <c r="B23" t="s">
        <v>17</v>
      </c>
    </row>
    <row r="24" ht="12.75">
      <c r="A24" s="9"/>
    </row>
    <row r="25" spans="1:2" ht="12.75">
      <c r="A25" s="29" t="s">
        <v>84</v>
      </c>
      <c r="B25" s="8" t="s">
        <v>85</v>
      </c>
    </row>
    <row r="26" spans="1:12" ht="12.75">
      <c r="A26" s="9"/>
      <c r="B26" s="122" t="s">
        <v>86</v>
      </c>
      <c r="C26" s="122"/>
      <c r="D26" s="122"/>
      <c r="E26" s="122"/>
      <c r="F26" s="122"/>
      <c r="G26" s="122"/>
      <c r="H26" s="122"/>
      <c r="I26" s="122"/>
      <c r="J26" s="122"/>
      <c r="K26" s="122"/>
      <c r="L26" s="122"/>
    </row>
    <row r="27" spans="1:12" ht="12.75">
      <c r="A27" s="9"/>
      <c r="B27" s="122"/>
      <c r="C27" s="122"/>
      <c r="D27" s="122"/>
      <c r="E27" s="122"/>
      <c r="F27" s="122"/>
      <c r="G27" s="122"/>
      <c r="H27" s="122"/>
      <c r="I27" s="122"/>
      <c r="J27" s="122"/>
      <c r="K27" s="122"/>
      <c r="L27" s="122"/>
    </row>
    <row r="28" ht="12.75">
      <c r="A28" s="9"/>
    </row>
    <row r="29" spans="1:2" ht="12.75">
      <c r="A29" s="29" t="s">
        <v>87</v>
      </c>
      <c r="B29" s="8" t="s">
        <v>88</v>
      </c>
    </row>
    <row r="30" spans="1:12" ht="12.75">
      <c r="A30" s="9"/>
      <c r="B30" s="122" t="s">
        <v>145</v>
      </c>
      <c r="C30" s="122"/>
      <c r="D30" s="122"/>
      <c r="E30" s="122"/>
      <c r="F30" s="122"/>
      <c r="G30" s="122"/>
      <c r="H30" s="122"/>
      <c r="I30" s="122"/>
      <c r="J30" s="122"/>
      <c r="K30" s="122"/>
      <c r="L30" s="122"/>
    </row>
    <row r="31" spans="1:12" ht="12.75">
      <c r="A31" s="9"/>
      <c r="B31" s="122"/>
      <c r="C31" s="122"/>
      <c r="D31" s="122"/>
      <c r="E31" s="122"/>
      <c r="F31" s="122"/>
      <c r="G31" s="122"/>
      <c r="H31" s="122"/>
      <c r="I31" s="122"/>
      <c r="J31" s="122"/>
      <c r="K31" s="122"/>
      <c r="L31" s="122"/>
    </row>
    <row r="32" ht="12.75">
      <c r="A32" s="9"/>
    </row>
    <row r="33" spans="1:12" ht="12.75">
      <c r="A33" s="65" t="s">
        <v>89</v>
      </c>
      <c r="B33" s="99" t="s">
        <v>90</v>
      </c>
      <c r="C33" s="46"/>
      <c r="D33" s="46"/>
      <c r="E33" s="46"/>
      <c r="F33" s="46"/>
      <c r="G33" s="46"/>
      <c r="H33" s="46"/>
      <c r="I33" s="46"/>
      <c r="J33" s="46"/>
      <c r="K33" s="46"/>
      <c r="L33" s="46"/>
    </row>
    <row r="34" spans="1:12" ht="16.5" customHeight="1">
      <c r="A34" s="101"/>
      <c r="B34" s="134" t="s">
        <v>201</v>
      </c>
      <c r="C34" s="134"/>
      <c r="D34" s="134"/>
      <c r="E34" s="134"/>
      <c r="F34" s="134"/>
      <c r="G34" s="134"/>
      <c r="H34" s="134"/>
      <c r="I34" s="134"/>
      <c r="J34" s="134"/>
      <c r="K34" s="134"/>
      <c r="L34" s="134"/>
    </row>
    <row r="35" spans="1:12" ht="12.75">
      <c r="A35" s="9"/>
      <c r="B35" s="54"/>
      <c r="C35" s="54"/>
      <c r="D35" s="54"/>
      <c r="E35" s="54"/>
      <c r="F35" s="54"/>
      <c r="G35" s="54"/>
      <c r="H35" s="54"/>
      <c r="I35" s="54"/>
      <c r="J35" s="54"/>
      <c r="K35" s="54"/>
      <c r="L35" s="54"/>
    </row>
    <row r="36" spans="1:12" ht="15.75" customHeight="1" hidden="1">
      <c r="A36" s="9"/>
      <c r="B36" s="54"/>
      <c r="C36" s="54"/>
      <c r="D36" s="54"/>
      <c r="E36" s="54"/>
      <c r="F36" s="54"/>
      <c r="G36" s="54"/>
      <c r="H36" s="54"/>
      <c r="I36" s="54"/>
      <c r="J36" s="54"/>
      <c r="K36" s="54"/>
      <c r="L36" s="54"/>
    </row>
    <row r="37" spans="1:12" ht="12.75" hidden="1">
      <c r="A37" s="9"/>
      <c r="B37" s="16" t="s">
        <v>131</v>
      </c>
      <c r="C37" s="30" t="s">
        <v>132</v>
      </c>
      <c r="D37" s="12"/>
      <c r="E37" s="12"/>
      <c r="F37" s="12"/>
      <c r="G37" s="12"/>
      <c r="H37" s="12"/>
      <c r="I37" s="12"/>
      <c r="J37" s="12"/>
      <c r="K37" s="12"/>
      <c r="L37" s="12"/>
    </row>
    <row r="38" spans="1:12" ht="12.75" customHeight="1" hidden="1">
      <c r="A38" s="9"/>
      <c r="B38" s="12"/>
      <c r="C38" s="125" t="s">
        <v>139</v>
      </c>
      <c r="D38" s="125"/>
      <c r="E38" s="125"/>
      <c r="F38" s="125"/>
      <c r="G38" s="125"/>
      <c r="H38" s="125"/>
      <c r="I38" s="125"/>
      <c r="J38" s="125"/>
      <c r="K38" s="125"/>
      <c r="L38" s="125"/>
    </row>
    <row r="39" spans="1:12" ht="12.75" hidden="1">
      <c r="A39" s="9"/>
      <c r="B39" s="12"/>
      <c r="C39" s="125"/>
      <c r="D39" s="125"/>
      <c r="E39" s="125"/>
      <c r="F39" s="125"/>
      <c r="G39" s="125"/>
      <c r="H39" s="125"/>
      <c r="I39" s="125"/>
      <c r="J39" s="125"/>
      <c r="K39" s="125"/>
      <c r="L39" s="125"/>
    </row>
    <row r="40" spans="1:12" ht="12.75" hidden="1">
      <c r="A40" s="9"/>
      <c r="B40" s="12"/>
      <c r="C40" s="31"/>
      <c r="D40" s="31"/>
      <c r="E40" s="31">
        <f>75000+(0.0958904109589041*71)+87507*0+64</f>
        <v>75070.80821917808</v>
      </c>
      <c r="F40" s="31"/>
      <c r="G40" s="31"/>
      <c r="H40" s="31"/>
      <c r="I40" s="31"/>
      <c r="J40" s="31"/>
      <c r="K40" s="31"/>
      <c r="L40" s="31"/>
    </row>
    <row r="41" spans="1:12" ht="12.75" hidden="1">
      <c r="A41" s="9"/>
      <c r="B41" s="12"/>
      <c r="C41" s="31"/>
      <c r="D41" s="31"/>
      <c r="E41" s="31"/>
      <c r="F41" s="31"/>
      <c r="G41" s="31"/>
      <c r="H41" s="31"/>
      <c r="I41" s="31"/>
      <c r="J41" s="40" t="s">
        <v>133</v>
      </c>
      <c r="K41" s="31"/>
      <c r="L41" s="31"/>
    </row>
    <row r="42" spans="1:12" ht="12.75" hidden="1">
      <c r="A42" s="9"/>
      <c r="B42" s="12"/>
      <c r="C42" s="31"/>
      <c r="D42" s="31"/>
      <c r="E42" s="31"/>
      <c r="F42" s="31"/>
      <c r="G42" s="31"/>
      <c r="H42" s="31"/>
      <c r="I42" s="31"/>
      <c r="J42" s="41" t="s">
        <v>134</v>
      </c>
      <c r="K42" s="31"/>
      <c r="L42" s="31"/>
    </row>
    <row r="43" spans="1:12" ht="12.75" hidden="1">
      <c r="A43" s="9"/>
      <c r="B43" s="12"/>
      <c r="C43" s="39" t="s">
        <v>140</v>
      </c>
      <c r="D43" s="31"/>
      <c r="E43" s="31"/>
      <c r="F43" s="31"/>
      <c r="G43" s="31"/>
      <c r="H43" s="31"/>
      <c r="I43" s="31"/>
      <c r="J43" s="42">
        <v>793</v>
      </c>
      <c r="K43" s="31"/>
      <c r="L43" s="31"/>
    </row>
    <row r="44" spans="1:12" ht="12.75" hidden="1">
      <c r="A44" s="9"/>
      <c r="B44" s="12"/>
      <c r="C44" s="39" t="s">
        <v>135</v>
      </c>
      <c r="D44" s="31"/>
      <c r="E44" s="31"/>
      <c r="F44" s="31"/>
      <c r="G44" s="31"/>
      <c r="H44" s="31"/>
      <c r="I44" s="31"/>
      <c r="J44" s="42">
        <v>0</v>
      </c>
      <c r="K44" s="31"/>
      <c r="L44" s="31"/>
    </row>
    <row r="45" spans="1:12" ht="13.5" hidden="1" thickBot="1">
      <c r="A45" s="9"/>
      <c r="B45" s="12"/>
      <c r="C45" s="39" t="s">
        <v>143</v>
      </c>
      <c r="D45" s="31"/>
      <c r="E45" s="31"/>
      <c r="F45" s="31"/>
      <c r="G45" s="31"/>
      <c r="H45" s="31"/>
      <c r="I45" s="31"/>
      <c r="J45" s="43">
        <v>793</v>
      </c>
      <c r="K45" s="31"/>
      <c r="L45" s="31"/>
    </row>
    <row r="46" spans="1:12" ht="12.75" hidden="1">
      <c r="A46" s="9"/>
      <c r="B46" s="12"/>
      <c r="C46" s="10"/>
      <c r="D46" s="12"/>
      <c r="E46" s="12"/>
      <c r="F46" s="12"/>
      <c r="G46" s="12"/>
      <c r="H46" s="12"/>
      <c r="I46" s="12"/>
      <c r="J46" s="12"/>
      <c r="K46" s="12"/>
      <c r="L46" s="12"/>
    </row>
    <row r="47" spans="1:2" ht="12.75">
      <c r="A47" s="29" t="s">
        <v>91</v>
      </c>
      <c r="B47" s="8" t="s">
        <v>240</v>
      </c>
    </row>
    <row r="48" spans="1:12" ht="18" customHeight="1">
      <c r="A48" s="9"/>
      <c r="B48" s="136" t="s">
        <v>239</v>
      </c>
      <c r="C48" s="136"/>
      <c r="D48" s="136"/>
      <c r="E48" s="136"/>
      <c r="F48" s="136"/>
      <c r="G48" s="136"/>
      <c r="H48" s="136"/>
      <c r="I48" s="136"/>
      <c r="J48" s="136"/>
      <c r="K48" s="136"/>
      <c r="L48" s="136"/>
    </row>
    <row r="49" spans="1:7" ht="12.75">
      <c r="A49" s="9"/>
      <c r="G49" t="s">
        <v>22</v>
      </c>
    </row>
    <row r="50" spans="1:2" ht="12.75">
      <c r="A50" s="65" t="s">
        <v>93</v>
      </c>
      <c r="B50" s="8" t="s">
        <v>94</v>
      </c>
    </row>
    <row r="51" spans="1:12" ht="12.75">
      <c r="A51" s="9"/>
      <c r="B51" s="12"/>
      <c r="C51" s="12"/>
      <c r="D51" s="12"/>
      <c r="E51" s="12"/>
      <c r="F51" s="12"/>
      <c r="G51" s="12"/>
      <c r="H51" s="12"/>
      <c r="I51" s="12"/>
      <c r="J51" s="16" t="s">
        <v>231</v>
      </c>
      <c r="K51" s="12"/>
      <c r="L51" s="16" t="str">
        <f>J51</f>
        <v>Q1</v>
      </c>
    </row>
    <row r="52" spans="1:12" ht="12.75">
      <c r="A52" s="9"/>
      <c r="B52" s="12"/>
      <c r="C52" s="12"/>
      <c r="D52" s="8"/>
      <c r="E52" s="57"/>
      <c r="F52" s="57"/>
      <c r="G52" s="57"/>
      <c r="H52" s="57"/>
      <c r="I52" s="57"/>
      <c r="J52" s="8"/>
      <c r="K52" s="57"/>
      <c r="L52" s="16" t="s">
        <v>213</v>
      </c>
    </row>
    <row r="53" spans="1:12" ht="12.75">
      <c r="A53" s="9"/>
      <c r="B53" s="12"/>
      <c r="C53" s="12"/>
      <c r="D53" s="57"/>
      <c r="E53" s="57"/>
      <c r="F53" s="57"/>
      <c r="G53" s="57"/>
      <c r="H53" s="57"/>
      <c r="I53" s="57"/>
      <c r="J53" s="57"/>
      <c r="K53" s="57"/>
      <c r="L53" s="16" t="s">
        <v>151</v>
      </c>
    </row>
    <row r="54" spans="1:12" ht="16.5" customHeight="1">
      <c r="A54" s="9"/>
      <c r="B54" s="12"/>
      <c r="C54" s="12"/>
      <c r="D54" s="57" t="s">
        <v>152</v>
      </c>
      <c r="E54" s="57"/>
      <c r="F54" s="57"/>
      <c r="G54" s="57"/>
      <c r="H54" s="57"/>
      <c r="I54" s="57"/>
      <c r="J54" s="16" t="s">
        <v>153</v>
      </c>
      <c r="K54" s="57"/>
      <c r="L54" s="16" t="s">
        <v>7</v>
      </c>
    </row>
    <row r="55" spans="1:12" ht="12.75" customHeight="1">
      <c r="A55" s="9"/>
      <c r="B55" s="12"/>
      <c r="C55" s="12"/>
      <c r="D55" s="57"/>
      <c r="E55" s="57"/>
      <c r="F55" s="57"/>
      <c r="G55" s="57"/>
      <c r="H55" s="57"/>
      <c r="I55" s="57"/>
      <c r="J55" s="16" t="s">
        <v>154</v>
      </c>
      <c r="K55" s="57"/>
      <c r="L55" s="16" t="s">
        <v>154</v>
      </c>
    </row>
    <row r="56" spans="1:12" ht="12.75" customHeight="1">
      <c r="A56" s="9"/>
      <c r="B56" s="12"/>
      <c r="C56" s="12"/>
      <c r="D56" s="31" t="s">
        <v>155</v>
      </c>
      <c r="E56" s="31"/>
      <c r="F56" s="31"/>
      <c r="G56" s="57"/>
      <c r="H56" s="57"/>
      <c r="I56" s="57"/>
      <c r="J56" s="58">
        <v>330</v>
      </c>
      <c r="K56" s="58"/>
      <c r="L56" s="58">
        <v>-23</v>
      </c>
    </row>
    <row r="57" spans="1:12" ht="12.75">
      <c r="A57" s="9"/>
      <c r="B57" s="12"/>
      <c r="C57" s="12"/>
      <c r="D57" s="112" t="s">
        <v>156</v>
      </c>
      <c r="E57" s="112"/>
      <c r="F57" s="112"/>
      <c r="J57" s="58">
        <v>2446</v>
      </c>
      <c r="K57" s="58"/>
      <c r="L57" s="58">
        <v>-539</v>
      </c>
    </row>
    <row r="58" spans="1:12" ht="5.25" customHeight="1">
      <c r="A58" s="9"/>
      <c r="B58" s="12"/>
      <c r="C58" s="12"/>
      <c r="D58" s="59"/>
      <c r="E58" s="59"/>
      <c r="F58" s="59"/>
      <c r="G58" s="59"/>
      <c r="H58" s="59"/>
      <c r="I58" s="59"/>
      <c r="J58" s="58"/>
      <c r="K58" s="58"/>
      <c r="L58" s="58"/>
    </row>
    <row r="59" spans="1:12" ht="13.5" thickBot="1">
      <c r="A59" s="9"/>
      <c r="B59" s="12"/>
      <c r="C59" s="12"/>
      <c r="D59" s="60"/>
      <c r="E59" s="60"/>
      <c r="F59" s="12"/>
      <c r="G59" s="12"/>
      <c r="H59" s="12"/>
      <c r="J59" s="61">
        <f>+J56+J57+J58</f>
        <v>2776</v>
      </c>
      <c r="K59" s="58"/>
      <c r="L59" s="61">
        <f>SUM(L56:L58)</f>
        <v>-562</v>
      </c>
    </row>
    <row r="60" ht="12.75" customHeight="1" thickTop="1">
      <c r="A60" s="9"/>
    </row>
    <row r="61" spans="1:12" ht="12.75">
      <c r="A61" s="29" t="s">
        <v>95</v>
      </c>
      <c r="B61" s="8" t="s">
        <v>136</v>
      </c>
      <c r="L61" s="55"/>
    </row>
    <row r="62" spans="1:12" ht="12.75">
      <c r="A62" s="9"/>
      <c r="B62" s="122" t="s">
        <v>146</v>
      </c>
      <c r="C62" s="122"/>
      <c r="D62" s="122"/>
      <c r="E62" s="122"/>
      <c r="F62" s="122"/>
      <c r="G62" s="122"/>
      <c r="H62" s="122"/>
      <c r="I62" s="122"/>
      <c r="J62" s="122"/>
      <c r="K62" s="122"/>
      <c r="L62" s="122"/>
    </row>
    <row r="63" spans="1:12" ht="12.75">
      <c r="A63" s="9"/>
      <c r="B63" s="122"/>
      <c r="C63" s="122"/>
      <c r="D63" s="122"/>
      <c r="E63" s="122"/>
      <c r="F63" s="122"/>
      <c r="G63" s="122"/>
      <c r="H63" s="122"/>
      <c r="I63" s="122"/>
      <c r="J63" s="122"/>
      <c r="K63" s="122"/>
      <c r="L63" s="122"/>
    </row>
    <row r="64" ht="12.75">
      <c r="A64" s="9"/>
    </row>
    <row r="65" spans="1:7" ht="12.75">
      <c r="A65" s="65" t="s">
        <v>96</v>
      </c>
      <c r="B65" s="99" t="s">
        <v>147</v>
      </c>
      <c r="C65" s="46"/>
      <c r="D65" s="46"/>
      <c r="E65" s="46"/>
      <c r="F65" s="46"/>
      <c r="G65" s="46"/>
    </row>
    <row r="66" spans="1:12" ht="12.75">
      <c r="A66" s="9"/>
      <c r="B66" s="122" t="s">
        <v>186</v>
      </c>
      <c r="C66" s="122"/>
      <c r="D66" s="122"/>
      <c r="E66" s="122"/>
      <c r="F66" s="122"/>
      <c r="G66" s="122"/>
      <c r="H66" s="122"/>
      <c r="I66" s="122"/>
      <c r="J66" s="122"/>
      <c r="K66" s="122"/>
      <c r="L66" s="122"/>
    </row>
    <row r="67" spans="1:12" ht="12.75" customHeight="1">
      <c r="A67" s="9"/>
      <c r="B67" s="122"/>
      <c r="C67" s="122"/>
      <c r="D67" s="122"/>
      <c r="E67" s="122"/>
      <c r="F67" s="122"/>
      <c r="G67" s="122"/>
      <c r="H67" s="122"/>
      <c r="I67" s="122"/>
      <c r="J67" s="122"/>
      <c r="K67" s="122"/>
      <c r="L67" s="122"/>
    </row>
    <row r="68" spans="1:12" ht="15" customHeight="1" hidden="1">
      <c r="A68" s="9"/>
      <c r="B68" s="122"/>
      <c r="C68" s="122"/>
      <c r="D68" s="122"/>
      <c r="E68" s="122"/>
      <c r="F68" s="122"/>
      <c r="G68" s="122"/>
      <c r="H68" s="122"/>
      <c r="I68" s="122"/>
      <c r="J68" s="122"/>
      <c r="K68" s="122"/>
      <c r="L68" s="122"/>
    </row>
    <row r="69" ht="12.75">
      <c r="A69" s="9"/>
    </row>
    <row r="70" spans="1:6" ht="12.75">
      <c r="A70" s="65" t="s">
        <v>97</v>
      </c>
      <c r="B70" s="99" t="s">
        <v>98</v>
      </c>
      <c r="C70" s="46"/>
      <c r="D70" s="46"/>
      <c r="E70" s="46"/>
      <c r="F70" s="46"/>
    </row>
    <row r="71" spans="1:12" ht="12.75">
      <c r="A71" s="9"/>
      <c r="B71" s="122" t="s">
        <v>202</v>
      </c>
      <c r="C71" s="122"/>
      <c r="D71" s="122"/>
      <c r="E71" s="122"/>
      <c r="F71" s="122"/>
      <c r="G71" s="122"/>
      <c r="H71" s="122"/>
      <c r="I71" s="122"/>
      <c r="J71" s="122"/>
      <c r="K71" s="122"/>
      <c r="L71" s="122"/>
    </row>
    <row r="72" ht="12.75">
      <c r="A72" s="9"/>
    </row>
    <row r="73" spans="1:2" ht="12.75">
      <c r="A73" s="29" t="s">
        <v>99</v>
      </c>
      <c r="B73" s="8" t="s">
        <v>100</v>
      </c>
    </row>
    <row r="74" spans="1:2" ht="12.75">
      <c r="A74" s="9"/>
      <c r="B74" t="s">
        <v>182</v>
      </c>
    </row>
    <row r="75" ht="12.75">
      <c r="A75" s="9"/>
    </row>
    <row r="76" spans="1:6" ht="12.75">
      <c r="A76" s="65" t="s">
        <v>101</v>
      </c>
      <c r="B76" s="99" t="s">
        <v>102</v>
      </c>
      <c r="C76" s="46"/>
      <c r="D76" s="46"/>
      <c r="E76" s="46"/>
      <c r="F76" s="46"/>
    </row>
    <row r="77" spans="1:12" ht="17.25" customHeight="1">
      <c r="A77" s="9"/>
      <c r="B77" s="122" t="s">
        <v>183</v>
      </c>
      <c r="C77" s="122"/>
      <c r="D77" s="122"/>
      <c r="E77" s="122"/>
      <c r="F77" s="122"/>
      <c r="G77" s="122"/>
      <c r="H77" s="122"/>
      <c r="I77" s="122"/>
      <c r="J77" s="122"/>
      <c r="K77" s="122"/>
      <c r="L77" s="122"/>
    </row>
    <row r="78" spans="1:12" ht="14.25" customHeight="1" hidden="1">
      <c r="A78" s="9"/>
      <c r="B78" s="122"/>
      <c r="C78" s="122"/>
      <c r="D78" s="122"/>
      <c r="E78" s="122"/>
      <c r="F78" s="122"/>
      <c r="G78" s="122"/>
      <c r="H78" s="122"/>
      <c r="I78" s="122"/>
      <c r="J78" s="122"/>
      <c r="K78" s="122"/>
      <c r="L78" s="122"/>
    </row>
    <row r="79" spans="1:12" ht="14.25" customHeight="1" hidden="1">
      <c r="A79" s="9"/>
      <c r="B79" s="122"/>
      <c r="C79" s="122"/>
      <c r="D79" s="122"/>
      <c r="E79" s="122"/>
      <c r="F79" s="122"/>
      <c r="G79" s="122"/>
      <c r="H79" s="122"/>
      <c r="I79" s="122"/>
      <c r="J79" s="122"/>
      <c r="K79" s="122"/>
      <c r="L79" s="122"/>
    </row>
    <row r="80" ht="12.75">
      <c r="A80" s="9"/>
    </row>
    <row r="81" spans="1:6" ht="12.75">
      <c r="A81" s="65" t="s">
        <v>103</v>
      </c>
      <c r="B81" s="99" t="s">
        <v>104</v>
      </c>
      <c r="C81" s="46"/>
      <c r="D81" s="46"/>
      <c r="E81" s="46"/>
      <c r="F81" s="46"/>
    </row>
    <row r="82" spans="1:2" ht="12.75" hidden="1">
      <c r="A82" s="29"/>
      <c r="B82" s="8"/>
    </row>
    <row r="83" spans="1:12" ht="12.75" customHeight="1">
      <c r="A83" s="29"/>
      <c r="B83" s="129" t="s">
        <v>250</v>
      </c>
      <c r="C83" s="130"/>
      <c r="D83" s="130"/>
      <c r="E83" s="130"/>
      <c r="F83" s="130"/>
      <c r="G83" s="130"/>
      <c r="H83" s="130"/>
      <c r="I83" s="130"/>
      <c r="J83" s="130"/>
      <c r="K83" s="130"/>
      <c r="L83" s="130"/>
    </row>
    <row r="84" ht="12.75">
      <c r="A84" s="9"/>
    </row>
    <row r="85" spans="1:10" ht="12.75">
      <c r="A85" s="29" t="s">
        <v>105</v>
      </c>
      <c r="B85" s="8" t="s">
        <v>106</v>
      </c>
      <c r="C85" s="34"/>
      <c r="D85" s="34"/>
      <c r="E85" s="34"/>
      <c r="F85" s="34"/>
      <c r="G85" s="34"/>
      <c r="H85" s="34"/>
      <c r="I85" s="34"/>
      <c r="J85" s="34"/>
    </row>
    <row r="86" spans="1:10" ht="12.75">
      <c r="A86" s="35"/>
      <c r="B86" s="34"/>
      <c r="C86" s="34"/>
      <c r="D86" s="34"/>
      <c r="E86" s="34"/>
      <c r="F86" s="34"/>
      <c r="G86" s="34"/>
      <c r="H86" s="34"/>
      <c r="I86" s="34"/>
      <c r="J86" s="35" t="s">
        <v>228</v>
      </c>
    </row>
    <row r="87" spans="1:10" ht="12.75">
      <c r="A87" s="35"/>
      <c r="B87" s="34"/>
      <c r="C87" s="34"/>
      <c r="D87" s="34"/>
      <c r="E87" s="34"/>
      <c r="F87" s="34"/>
      <c r="G87" s="34"/>
      <c r="H87" s="34"/>
      <c r="I87" s="34"/>
      <c r="J87" s="35" t="s">
        <v>27</v>
      </c>
    </row>
    <row r="88" spans="1:10" ht="12.75">
      <c r="A88" s="35"/>
      <c r="B88" s="34" t="s">
        <v>176</v>
      </c>
      <c r="C88" s="34"/>
      <c r="D88" s="34"/>
      <c r="E88" s="34"/>
      <c r="F88" s="34"/>
      <c r="G88" s="34"/>
      <c r="H88" s="34"/>
      <c r="I88" s="34"/>
      <c r="J88" s="96">
        <v>2390</v>
      </c>
    </row>
    <row r="89" spans="1:10" ht="12.75">
      <c r="A89" s="35"/>
      <c r="B89" s="34" t="s">
        <v>107</v>
      </c>
      <c r="C89" s="34"/>
      <c r="D89" s="34"/>
      <c r="E89" s="34"/>
      <c r="F89" s="34"/>
      <c r="G89" s="34"/>
      <c r="H89" s="34"/>
      <c r="I89" s="34"/>
      <c r="J89" s="70">
        <v>367</v>
      </c>
    </row>
    <row r="90" spans="1:10" ht="12.75" hidden="1">
      <c r="A90" s="34"/>
      <c r="B90" s="34"/>
      <c r="C90" s="34"/>
      <c r="D90" s="34"/>
      <c r="E90" s="34"/>
      <c r="F90" s="34"/>
      <c r="G90" s="34"/>
      <c r="H90" s="34"/>
      <c r="I90" s="34"/>
      <c r="J90" s="70"/>
    </row>
    <row r="91" spans="1:10" ht="12.75">
      <c r="A91" s="34"/>
      <c r="B91" s="34"/>
      <c r="C91" s="34"/>
      <c r="D91" s="34"/>
      <c r="E91" s="34"/>
      <c r="F91" s="34"/>
      <c r="G91" s="34"/>
      <c r="H91" s="34"/>
      <c r="I91" s="34"/>
      <c r="J91" s="69">
        <f>SUM(J88:J90)</f>
        <v>2757</v>
      </c>
    </row>
    <row r="92" spans="1:10" ht="12.75">
      <c r="A92" s="34"/>
      <c r="B92" s="34"/>
      <c r="C92" s="34"/>
      <c r="D92" s="34"/>
      <c r="E92" s="34"/>
      <c r="F92" s="34"/>
      <c r="G92" s="34"/>
      <c r="H92" s="34"/>
      <c r="I92" s="34"/>
      <c r="J92" s="69"/>
    </row>
    <row r="93" spans="1:10" ht="12.75">
      <c r="A93" s="34"/>
      <c r="B93" s="34" t="s">
        <v>157</v>
      </c>
      <c r="C93" s="34"/>
      <c r="D93" s="34"/>
      <c r="E93" s="34"/>
      <c r="F93" s="34"/>
      <c r="G93" s="34"/>
      <c r="H93" s="34"/>
      <c r="I93" s="34"/>
      <c r="J93" s="69">
        <v>-2000</v>
      </c>
    </row>
    <row r="94" spans="1:10" ht="13.5" thickBot="1">
      <c r="A94" s="34"/>
      <c r="B94" s="34"/>
      <c r="C94" s="34"/>
      <c r="D94" s="34"/>
      <c r="E94" s="34"/>
      <c r="F94" s="34"/>
      <c r="G94" s="34"/>
      <c r="H94" s="34"/>
      <c r="I94" s="34"/>
      <c r="J94" s="63">
        <f>SUM(J91:J93)</f>
        <v>757</v>
      </c>
    </row>
    <row r="95" ht="13.5" thickTop="1">
      <c r="J95" s="97">
        <f>+J94-'Cash Flow Statement'!F52</f>
        <v>0</v>
      </c>
    </row>
    <row r="96" spans="1:12" ht="27.75" customHeight="1">
      <c r="A96" s="16" t="s">
        <v>108</v>
      </c>
      <c r="B96" s="124" t="s">
        <v>214</v>
      </c>
      <c r="C96" s="124"/>
      <c r="D96" s="124"/>
      <c r="E96" s="124"/>
      <c r="F96" s="124"/>
      <c r="G96" s="124"/>
      <c r="H96" s="124"/>
      <c r="I96" s="124"/>
      <c r="J96" s="124"/>
      <c r="K96" s="124"/>
      <c r="L96" s="124"/>
    </row>
    <row r="97" ht="12.75">
      <c r="A97" s="9"/>
    </row>
    <row r="98" spans="1:12" ht="12.75">
      <c r="A98" s="65" t="s">
        <v>109</v>
      </c>
      <c r="B98" s="99" t="s">
        <v>110</v>
      </c>
      <c r="C98" s="51"/>
      <c r="D98" s="51"/>
      <c r="E98" s="51"/>
      <c r="F98" s="34"/>
      <c r="G98" s="34"/>
      <c r="H98" s="34"/>
      <c r="I98" s="34"/>
      <c r="J98" s="34"/>
      <c r="K98" s="34"/>
      <c r="L98" s="34"/>
    </row>
    <row r="99" spans="1:12" ht="12.75">
      <c r="A99" s="29"/>
      <c r="B99" s="132" t="s">
        <v>238</v>
      </c>
      <c r="C99" s="132"/>
      <c r="D99" s="132"/>
      <c r="E99" s="132"/>
      <c r="F99" s="132"/>
      <c r="G99" s="132"/>
      <c r="H99" s="132"/>
      <c r="I99" s="132"/>
      <c r="J99" s="132"/>
      <c r="K99" s="132"/>
      <c r="L99" s="132"/>
    </row>
    <row r="100" spans="1:12" ht="30" customHeight="1">
      <c r="A100" s="35"/>
      <c r="B100" s="132"/>
      <c r="C100" s="132"/>
      <c r="D100" s="132"/>
      <c r="E100" s="132"/>
      <c r="F100" s="132"/>
      <c r="G100" s="132"/>
      <c r="H100" s="132"/>
      <c r="I100" s="132"/>
      <c r="J100" s="132"/>
      <c r="K100" s="132"/>
      <c r="L100" s="132"/>
    </row>
    <row r="101" spans="1:12" ht="12.75">
      <c r="A101" s="35"/>
      <c r="B101" s="34"/>
      <c r="C101" s="34"/>
      <c r="D101" s="34"/>
      <c r="E101" s="34"/>
      <c r="F101" s="34"/>
      <c r="G101" s="34"/>
      <c r="H101" s="34"/>
      <c r="I101" s="34"/>
      <c r="J101" s="34"/>
      <c r="K101" s="34"/>
      <c r="L101" s="34"/>
    </row>
    <row r="102" spans="1:12" ht="12.75">
      <c r="A102" s="65" t="s">
        <v>111</v>
      </c>
      <c r="B102" s="99" t="s">
        <v>112</v>
      </c>
      <c r="C102" s="51"/>
      <c r="D102" s="51"/>
      <c r="E102" s="51"/>
      <c r="F102" s="51"/>
      <c r="G102" s="51"/>
      <c r="H102" s="34"/>
      <c r="I102" s="34"/>
      <c r="J102" s="34"/>
      <c r="K102" s="34"/>
      <c r="L102" s="34"/>
    </row>
    <row r="103" spans="1:12" ht="20.25" customHeight="1">
      <c r="A103" s="29"/>
      <c r="B103" s="125" t="s">
        <v>248</v>
      </c>
      <c r="C103" s="125"/>
      <c r="D103" s="125"/>
      <c r="E103" s="125"/>
      <c r="F103" s="125"/>
      <c r="G103" s="125"/>
      <c r="H103" s="125"/>
      <c r="I103" s="125"/>
      <c r="J103" s="125"/>
      <c r="K103" s="125"/>
      <c r="L103" s="125"/>
    </row>
    <row r="104" spans="1:12" ht="37.5" customHeight="1">
      <c r="A104" s="35"/>
      <c r="B104" s="125"/>
      <c r="C104" s="125"/>
      <c r="D104" s="125"/>
      <c r="E104" s="125"/>
      <c r="F104" s="125"/>
      <c r="G104" s="125"/>
      <c r="H104" s="125"/>
      <c r="I104" s="125"/>
      <c r="J104" s="125"/>
      <c r="K104" s="125"/>
      <c r="L104" s="125"/>
    </row>
    <row r="105" spans="1:12" ht="10.5" customHeight="1">
      <c r="A105" s="35"/>
      <c r="B105" s="31"/>
      <c r="C105" s="31"/>
      <c r="D105" s="31"/>
      <c r="E105" s="31"/>
      <c r="F105" s="31"/>
      <c r="G105" s="31"/>
      <c r="H105" s="31"/>
      <c r="I105" s="31"/>
      <c r="J105" s="31"/>
      <c r="K105" s="31"/>
      <c r="L105" s="31"/>
    </row>
    <row r="106" spans="1:12" ht="12.75">
      <c r="A106" s="65" t="s">
        <v>113</v>
      </c>
      <c r="B106" s="99" t="s">
        <v>114</v>
      </c>
      <c r="C106" s="51"/>
      <c r="D106" s="51"/>
      <c r="E106" s="51"/>
      <c r="F106" s="51"/>
      <c r="G106" s="51"/>
      <c r="H106" s="51"/>
      <c r="I106" s="51"/>
      <c r="J106" s="51"/>
      <c r="K106" s="51"/>
      <c r="L106" s="51"/>
    </row>
    <row r="107" spans="1:12" ht="12.75" customHeight="1">
      <c r="A107" s="100"/>
      <c r="B107" s="126" t="s">
        <v>245</v>
      </c>
      <c r="C107" s="127"/>
      <c r="D107" s="127"/>
      <c r="E107" s="127"/>
      <c r="F107" s="127"/>
      <c r="G107" s="127"/>
      <c r="H107" s="127"/>
      <c r="I107" s="127"/>
      <c r="J107" s="127"/>
      <c r="K107" s="127"/>
      <c r="L107" s="127"/>
    </row>
    <row r="108" spans="1:12" ht="32.25" customHeight="1">
      <c r="A108" s="101"/>
      <c r="B108" s="127"/>
      <c r="C108" s="127"/>
      <c r="D108" s="127"/>
      <c r="E108" s="127"/>
      <c r="F108" s="127"/>
      <c r="G108" s="127"/>
      <c r="H108" s="127"/>
      <c r="I108" s="127"/>
      <c r="J108" s="127"/>
      <c r="K108" s="127"/>
      <c r="L108" s="127"/>
    </row>
    <row r="109" spans="1:12" ht="12.75">
      <c r="A109" s="101"/>
      <c r="B109" s="98"/>
      <c r="C109" s="98"/>
      <c r="D109" s="98"/>
      <c r="E109" s="98"/>
      <c r="F109" s="98"/>
      <c r="G109" s="98"/>
      <c r="H109" s="98"/>
      <c r="I109" s="98"/>
      <c r="J109" s="98"/>
      <c r="K109" s="98"/>
      <c r="L109" s="98"/>
    </row>
    <row r="110" spans="1:12" ht="12.75">
      <c r="A110" s="65" t="s">
        <v>115</v>
      </c>
      <c r="B110" s="99" t="s">
        <v>116</v>
      </c>
      <c r="C110" s="46"/>
      <c r="D110" s="46"/>
      <c r="E110" s="46"/>
      <c r="F110" s="46"/>
      <c r="G110" s="46"/>
      <c r="H110" s="46"/>
      <c r="I110" s="46"/>
      <c r="J110" s="46"/>
      <c r="K110" s="46"/>
      <c r="L110" s="46"/>
    </row>
    <row r="111" spans="1:12" ht="12.75">
      <c r="A111" s="101"/>
      <c r="B111" s="46" t="s">
        <v>181</v>
      </c>
      <c r="C111" s="46"/>
      <c r="D111" s="46"/>
      <c r="E111" s="46"/>
      <c r="F111" s="46"/>
      <c r="G111" s="46"/>
      <c r="H111" s="46"/>
      <c r="I111" s="46"/>
      <c r="J111" s="46"/>
      <c r="K111" s="46"/>
      <c r="L111" s="46"/>
    </row>
    <row r="112" ht="12.75">
      <c r="A112" s="9"/>
    </row>
    <row r="113" spans="1:2" ht="12.75">
      <c r="A113" s="29" t="s">
        <v>117</v>
      </c>
      <c r="B113" s="8" t="s">
        <v>7</v>
      </c>
    </row>
    <row r="114" spans="1:10" ht="12.75">
      <c r="A114" s="29"/>
      <c r="B114" s="34" t="s">
        <v>237</v>
      </c>
      <c r="J114" s="35" t="s">
        <v>22</v>
      </c>
    </row>
    <row r="115" spans="1:10" ht="12.75">
      <c r="A115" s="29"/>
      <c r="B115" s="8"/>
      <c r="J115" s="35" t="s">
        <v>22</v>
      </c>
    </row>
    <row r="116" spans="1:12" ht="12.75" hidden="1">
      <c r="A116" s="9"/>
      <c r="B116" s="122"/>
      <c r="C116" s="122"/>
      <c r="D116" s="122"/>
      <c r="E116" s="122"/>
      <c r="F116" s="122"/>
      <c r="G116" s="122"/>
      <c r="H116" s="122"/>
      <c r="I116" s="122"/>
      <c r="J116" s="122"/>
      <c r="K116" s="122"/>
      <c r="L116" s="122"/>
    </row>
    <row r="117" ht="12.75">
      <c r="A117" s="9"/>
    </row>
    <row r="118" spans="1:12" ht="12.75">
      <c r="A118" s="65" t="s">
        <v>118</v>
      </c>
      <c r="B118" s="99" t="s">
        <v>119</v>
      </c>
      <c r="C118" s="46"/>
      <c r="D118" s="46"/>
      <c r="E118" s="46"/>
      <c r="F118" s="46"/>
      <c r="G118" s="46"/>
      <c r="H118" s="46"/>
      <c r="I118" s="46"/>
      <c r="J118" s="46"/>
      <c r="K118" s="46"/>
      <c r="L118" s="102"/>
    </row>
    <row r="119" spans="1:12" ht="12.75">
      <c r="A119" s="101"/>
      <c r="B119" s="134" t="s">
        <v>204</v>
      </c>
      <c r="C119" s="134"/>
      <c r="D119" s="134"/>
      <c r="E119" s="134"/>
      <c r="F119" s="134"/>
      <c r="G119" s="134"/>
      <c r="H119" s="134"/>
      <c r="I119" s="134"/>
      <c r="J119" s="134"/>
      <c r="K119" s="134"/>
      <c r="L119" s="134"/>
    </row>
    <row r="120" spans="1:12" ht="17.25" customHeight="1">
      <c r="A120" s="101"/>
      <c r="B120" s="134"/>
      <c r="C120" s="134"/>
      <c r="D120" s="134"/>
      <c r="E120" s="134"/>
      <c r="F120" s="134"/>
      <c r="G120" s="134"/>
      <c r="H120" s="134"/>
      <c r="I120" s="134"/>
      <c r="J120" s="134"/>
      <c r="K120" s="134"/>
      <c r="L120" s="134"/>
    </row>
    <row r="121" spans="1:12" ht="12.75">
      <c r="A121" s="65" t="s">
        <v>120</v>
      </c>
      <c r="B121" s="99" t="s">
        <v>121</v>
      </c>
      <c r="C121" s="46"/>
      <c r="D121" s="46"/>
      <c r="E121" s="46"/>
      <c r="F121" s="46"/>
      <c r="G121" s="46"/>
      <c r="H121" s="46"/>
      <c r="I121" s="46"/>
      <c r="J121" s="46"/>
      <c r="K121" s="46"/>
      <c r="L121" s="46"/>
    </row>
    <row r="122" spans="1:12" ht="12.75">
      <c r="A122" s="101"/>
      <c r="B122" s="74" t="s">
        <v>203</v>
      </c>
      <c r="C122" s="74"/>
      <c r="D122" s="74"/>
      <c r="E122" s="74"/>
      <c r="F122" s="74"/>
      <c r="G122" s="74"/>
      <c r="H122" s="74"/>
      <c r="I122" s="74"/>
      <c r="J122" s="74"/>
      <c r="K122" s="74"/>
      <c r="L122" s="74"/>
    </row>
    <row r="123" spans="1:12" ht="12.75">
      <c r="A123" s="101"/>
      <c r="B123" s="74"/>
      <c r="C123" s="74"/>
      <c r="D123" s="74"/>
      <c r="E123" s="74"/>
      <c r="F123" s="74"/>
      <c r="G123" s="74"/>
      <c r="H123" s="74"/>
      <c r="I123" s="74"/>
      <c r="J123" s="74"/>
      <c r="K123" s="74"/>
      <c r="L123" s="74"/>
    </row>
    <row r="124" spans="1:12" ht="12.75">
      <c r="A124" s="65" t="s">
        <v>122</v>
      </c>
      <c r="B124" s="99" t="s">
        <v>123</v>
      </c>
      <c r="C124" s="51"/>
      <c r="D124" s="51"/>
      <c r="E124" s="51"/>
      <c r="F124" s="51"/>
      <c r="G124" s="51"/>
      <c r="H124" s="51"/>
      <c r="I124" s="51"/>
      <c r="J124" s="51"/>
      <c r="K124" s="51"/>
      <c r="L124" s="51"/>
    </row>
    <row r="125" spans="1:12" ht="12.75">
      <c r="A125" s="100"/>
      <c r="B125" s="126" t="s">
        <v>243</v>
      </c>
      <c r="C125" s="126"/>
      <c r="D125" s="126"/>
      <c r="E125" s="126"/>
      <c r="F125" s="126"/>
      <c r="G125" s="126"/>
      <c r="H125" s="126"/>
      <c r="I125" s="126"/>
      <c r="J125" s="126"/>
      <c r="K125" s="126"/>
      <c r="L125" s="126"/>
    </row>
    <row r="126" spans="1:12" ht="12.75">
      <c r="A126" s="100"/>
      <c r="B126" s="126"/>
      <c r="C126" s="126"/>
      <c r="D126" s="126"/>
      <c r="E126" s="126"/>
      <c r="F126" s="126"/>
      <c r="G126" s="126"/>
      <c r="H126" s="126"/>
      <c r="I126" s="126"/>
      <c r="J126" s="126"/>
      <c r="K126" s="126"/>
      <c r="L126" s="126"/>
    </row>
    <row r="127" spans="1:12" ht="12.75">
      <c r="A127" s="35"/>
      <c r="B127" s="131" t="s">
        <v>244</v>
      </c>
      <c r="C127" s="131"/>
      <c r="D127" s="131"/>
      <c r="E127" s="131"/>
      <c r="F127" s="131"/>
      <c r="G127" s="131"/>
      <c r="H127" s="131"/>
      <c r="I127" s="131"/>
      <c r="J127" s="131"/>
      <c r="K127" s="131"/>
      <c r="L127" s="131"/>
    </row>
    <row r="128" spans="1:12" ht="12.75">
      <c r="A128" s="35"/>
      <c r="B128" s="31"/>
      <c r="C128" s="31"/>
      <c r="D128" s="31"/>
      <c r="E128" s="31"/>
      <c r="F128" s="31"/>
      <c r="G128" s="31"/>
      <c r="H128" s="31"/>
      <c r="I128" s="31"/>
      <c r="J128" s="31"/>
      <c r="K128" s="31"/>
      <c r="L128" s="31"/>
    </row>
    <row r="129" spans="1:12" ht="83.25" customHeight="1">
      <c r="A129" s="35"/>
      <c r="B129" s="31"/>
      <c r="C129" s="135" t="s">
        <v>247</v>
      </c>
      <c r="D129" s="135"/>
      <c r="E129" s="135"/>
      <c r="F129" s="135"/>
      <c r="G129" s="135"/>
      <c r="H129" s="135"/>
      <c r="I129" s="135"/>
      <c r="J129" s="135"/>
      <c r="K129" s="135"/>
      <c r="L129" s="135"/>
    </row>
    <row r="130" spans="1:12" ht="14.25" customHeight="1">
      <c r="A130" s="35"/>
      <c r="B130" s="31"/>
      <c r="C130" s="86"/>
      <c r="D130" s="86"/>
      <c r="E130" s="86"/>
      <c r="F130" s="86"/>
      <c r="G130" s="86"/>
      <c r="H130" s="86"/>
      <c r="I130" s="86"/>
      <c r="J130" s="86"/>
      <c r="K130" s="86"/>
      <c r="L130" s="86"/>
    </row>
    <row r="131" spans="1:10" ht="12.75">
      <c r="A131" s="29" t="s">
        <v>124</v>
      </c>
      <c r="B131" s="8" t="s">
        <v>130</v>
      </c>
      <c r="C131" s="34"/>
      <c r="D131" s="34"/>
      <c r="E131" s="34"/>
      <c r="F131" s="34"/>
      <c r="G131" s="34"/>
      <c r="H131" s="34"/>
      <c r="I131" s="34"/>
      <c r="J131" s="34"/>
    </row>
    <row r="132" spans="1:10" ht="12.75">
      <c r="A132" s="35"/>
      <c r="B132" s="34"/>
      <c r="C132" s="34"/>
      <c r="D132" s="34"/>
      <c r="E132" s="34"/>
      <c r="F132" s="34"/>
      <c r="G132" s="34"/>
      <c r="H132" s="34"/>
      <c r="I132" s="34"/>
      <c r="J132" s="35" t="s">
        <v>27</v>
      </c>
    </row>
    <row r="133" spans="1:10" ht="12.75">
      <c r="A133" s="35"/>
      <c r="B133" s="34" t="s">
        <v>4</v>
      </c>
      <c r="C133" s="34" t="s">
        <v>158</v>
      </c>
      <c r="D133" s="34"/>
      <c r="E133" s="34"/>
      <c r="F133" s="34"/>
      <c r="G133" s="34"/>
      <c r="H133" s="34"/>
      <c r="I133" s="34"/>
      <c r="J133" s="34"/>
    </row>
    <row r="134" spans="1:10" ht="12.75">
      <c r="A134" s="35"/>
      <c r="B134" s="34"/>
      <c r="C134" s="34" t="s">
        <v>18</v>
      </c>
      <c r="D134" s="34"/>
      <c r="E134" s="34"/>
      <c r="F134" s="34"/>
      <c r="G134" s="34"/>
      <c r="H134" s="34"/>
      <c r="I134" s="34"/>
      <c r="J134" s="104">
        <v>56</v>
      </c>
    </row>
    <row r="135" spans="1:10" ht="12.75">
      <c r="A135" s="35"/>
      <c r="B135" s="34"/>
      <c r="C135" s="34" t="s">
        <v>165</v>
      </c>
      <c r="D135" s="34"/>
      <c r="E135" s="34"/>
      <c r="F135" s="34"/>
      <c r="G135" s="34"/>
      <c r="H135" s="34"/>
      <c r="I135" s="34"/>
      <c r="J135" s="104">
        <v>81</v>
      </c>
    </row>
    <row r="136" spans="1:10" ht="13.5" thickBot="1">
      <c r="A136" s="35"/>
      <c r="B136" s="34"/>
      <c r="C136" s="34"/>
      <c r="D136" s="34"/>
      <c r="E136" s="34"/>
      <c r="F136" s="34"/>
      <c r="G136" s="34"/>
      <c r="H136" s="34"/>
      <c r="I136" s="34"/>
      <c r="J136" s="91">
        <f>SUM(J134:J135)</f>
        <v>137</v>
      </c>
    </row>
    <row r="137" spans="1:10" ht="13.5" thickTop="1">
      <c r="A137" s="35"/>
      <c r="B137" s="34" t="s">
        <v>5</v>
      </c>
      <c r="C137" s="34" t="s">
        <v>159</v>
      </c>
      <c r="D137" s="34"/>
      <c r="E137" s="34"/>
      <c r="F137" s="34"/>
      <c r="G137" s="34"/>
      <c r="H137" s="34"/>
      <c r="I137" s="34"/>
      <c r="J137" s="36"/>
    </row>
    <row r="138" spans="1:10" ht="12.75">
      <c r="A138" s="35"/>
      <c r="B138" s="34"/>
      <c r="C138" s="34" t="s">
        <v>23</v>
      </c>
      <c r="D138" s="34"/>
      <c r="E138" s="34"/>
      <c r="F138" s="34"/>
      <c r="G138" s="34"/>
      <c r="H138" s="34"/>
      <c r="I138" s="34"/>
      <c r="J138" s="37">
        <v>131</v>
      </c>
    </row>
    <row r="139" spans="1:10" ht="12.75">
      <c r="A139" s="35"/>
      <c r="B139" s="34"/>
      <c r="C139" s="34" t="s">
        <v>166</v>
      </c>
      <c r="D139" s="34"/>
      <c r="E139" s="34"/>
      <c r="F139" s="34"/>
      <c r="G139" s="34"/>
      <c r="H139" s="34"/>
      <c r="I139" s="34"/>
      <c r="J139" s="37">
        <v>814</v>
      </c>
    </row>
    <row r="140" spans="1:10" ht="13.5" thickBot="1">
      <c r="A140" s="33"/>
      <c r="B140" s="32"/>
      <c r="C140" s="32"/>
      <c r="D140" s="32"/>
      <c r="E140" s="32"/>
      <c r="F140" s="32"/>
      <c r="G140" s="32"/>
      <c r="H140" s="32"/>
      <c r="I140" s="32"/>
      <c r="J140" s="92">
        <f>SUM(J138:J139)</f>
        <v>945</v>
      </c>
    </row>
    <row r="141" spans="1:3" ht="13.5" thickTop="1">
      <c r="A141" s="9"/>
      <c r="B141" t="s">
        <v>6</v>
      </c>
      <c r="C141" t="s">
        <v>177</v>
      </c>
    </row>
    <row r="142" ht="12.75">
      <c r="A142" s="9"/>
    </row>
    <row r="143" spans="1:2" ht="12.75">
      <c r="A143" s="29" t="s">
        <v>125</v>
      </c>
      <c r="B143" s="8" t="s">
        <v>178</v>
      </c>
    </row>
    <row r="144" spans="1:2" ht="12.75">
      <c r="A144" s="9"/>
      <c r="B144" t="s">
        <v>241</v>
      </c>
    </row>
    <row r="145" ht="12.75">
      <c r="A145" s="9"/>
    </row>
    <row r="146" spans="1:2" ht="12.75">
      <c r="A146" s="29" t="s">
        <v>126</v>
      </c>
      <c r="B146" s="8" t="s">
        <v>127</v>
      </c>
    </row>
    <row r="147" spans="1:2" ht="12.75">
      <c r="A147" s="9"/>
      <c r="B147" t="s">
        <v>249</v>
      </c>
    </row>
    <row r="148" ht="12.75">
      <c r="A148" s="9"/>
    </row>
    <row r="149" spans="1:12" ht="12.75">
      <c r="A149" s="29" t="s">
        <v>128</v>
      </c>
      <c r="B149" s="8" t="s">
        <v>19</v>
      </c>
      <c r="L149" s="55"/>
    </row>
    <row r="150" spans="1:12" ht="16.5" customHeight="1">
      <c r="A150" s="9"/>
      <c r="B150" s="136" t="str">
        <f>B48</f>
        <v>There were no dividends paid for the quarter under review.</v>
      </c>
      <c r="C150" s="136"/>
      <c r="D150" s="136"/>
      <c r="E150" s="136"/>
      <c r="F150" s="136"/>
      <c r="G150" s="136"/>
      <c r="H150" s="136"/>
      <c r="I150" s="136"/>
      <c r="J150" s="136"/>
      <c r="K150" s="136"/>
      <c r="L150" s="136"/>
    </row>
    <row r="151" spans="1:12" ht="12.75">
      <c r="A151" s="9"/>
      <c r="B151" s="56"/>
      <c r="C151" s="56"/>
      <c r="D151" s="56"/>
      <c r="E151" s="56"/>
      <c r="F151" s="56"/>
      <c r="G151" s="56"/>
      <c r="H151" s="56"/>
      <c r="I151" s="56"/>
      <c r="J151" s="56"/>
      <c r="K151" s="56"/>
      <c r="L151" s="56"/>
    </row>
    <row r="152" spans="1:4" ht="12.75" customHeight="1">
      <c r="A152" s="65" t="s">
        <v>129</v>
      </c>
      <c r="B152" s="99" t="s">
        <v>205</v>
      </c>
      <c r="C152" s="46"/>
      <c r="D152" s="46"/>
    </row>
    <row r="153" spans="1:3" ht="12.75">
      <c r="A153" s="9"/>
      <c r="B153" s="9" t="s">
        <v>131</v>
      </c>
      <c r="C153" t="s">
        <v>137</v>
      </c>
    </row>
    <row r="154" spans="1:12" ht="12.75">
      <c r="A154" s="9"/>
      <c r="C154" s="122" t="s">
        <v>242</v>
      </c>
      <c r="D154" s="122"/>
      <c r="E154" s="122"/>
      <c r="F154" s="122"/>
      <c r="G154" s="122"/>
      <c r="H154" s="122"/>
      <c r="I154" s="122"/>
      <c r="J154" s="122"/>
      <c r="K154" s="122"/>
      <c r="L154" s="122"/>
    </row>
    <row r="155" spans="1:12" ht="12.75">
      <c r="A155" s="9"/>
      <c r="C155" s="122"/>
      <c r="D155" s="122"/>
      <c r="E155" s="122"/>
      <c r="F155" s="122"/>
      <c r="G155" s="122"/>
      <c r="H155" s="122"/>
      <c r="I155" s="122"/>
      <c r="J155" s="122"/>
      <c r="K155" s="122"/>
      <c r="L155" s="122"/>
    </row>
    <row r="156" spans="1:12" ht="12.75">
      <c r="A156" s="9"/>
      <c r="C156" s="137"/>
      <c r="D156" s="137"/>
      <c r="E156" s="137"/>
      <c r="F156" s="137"/>
      <c r="G156" s="137"/>
      <c r="H156" s="137"/>
      <c r="I156" s="137"/>
      <c r="J156" s="137"/>
      <c r="K156" s="137"/>
      <c r="L156" s="137"/>
    </row>
    <row r="157" spans="1:12" ht="12.75">
      <c r="A157" s="9"/>
      <c r="C157" s="47"/>
      <c r="D157" s="47"/>
      <c r="E157" s="47"/>
      <c r="F157" s="47"/>
      <c r="G157" s="47"/>
      <c r="H157" s="47"/>
      <c r="I157" s="47"/>
      <c r="J157" s="47"/>
      <c r="K157" s="47"/>
      <c r="L157" s="47"/>
    </row>
    <row r="158" spans="1:12" ht="12.75">
      <c r="A158" s="9"/>
      <c r="B158" t="s">
        <v>206</v>
      </c>
      <c r="C158" s="106" t="s">
        <v>207</v>
      </c>
      <c r="D158" s="47"/>
      <c r="E158" s="47"/>
      <c r="F158" s="47"/>
      <c r="G158" s="47"/>
      <c r="H158" s="47"/>
      <c r="I158" s="47"/>
      <c r="J158" s="47"/>
      <c r="K158" s="47"/>
      <c r="L158" s="47"/>
    </row>
    <row r="159" spans="1:12" ht="25.5" customHeight="1">
      <c r="A159" s="9"/>
      <c r="C159" s="128" t="s">
        <v>208</v>
      </c>
      <c r="D159" s="128"/>
      <c r="E159" s="128"/>
      <c r="F159" s="128"/>
      <c r="G159" s="128"/>
      <c r="H159" s="128"/>
      <c r="I159" s="128"/>
      <c r="J159" s="128"/>
      <c r="K159" s="128"/>
      <c r="L159" s="128"/>
    </row>
    <row r="160" spans="1:12" ht="12.75">
      <c r="A160" s="9"/>
      <c r="C160" s="47"/>
      <c r="D160" s="47"/>
      <c r="E160" s="47"/>
      <c r="F160" s="47"/>
      <c r="G160" s="47"/>
      <c r="H160" s="47"/>
      <c r="I160" s="47"/>
      <c r="J160" s="47"/>
      <c r="K160" s="47"/>
      <c r="L160" s="47"/>
    </row>
    <row r="161" spans="1:12" ht="12.75">
      <c r="A161" s="9"/>
      <c r="C161" s="47"/>
      <c r="D161" s="47"/>
      <c r="E161" s="47"/>
      <c r="F161" s="47"/>
      <c r="G161" s="47"/>
      <c r="H161" s="47"/>
      <c r="I161" s="47"/>
      <c r="J161" s="47"/>
      <c r="K161" s="47"/>
      <c r="L161" s="47"/>
    </row>
    <row r="162" spans="1:12" ht="12.75">
      <c r="A162" s="9"/>
      <c r="C162" s="47"/>
      <c r="D162" s="47"/>
      <c r="E162" s="47"/>
      <c r="F162" s="47"/>
      <c r="G162" s="47"/>
      <c r="H162" s="47"/>
      <c r="I162" s="47"/>
      <c r="J162" s="47"/>
      <c r="K162" s="47"/>
      <c r="L162" s="47"/>
    </row>
    <row r="163" ht="12.75">
      <c r="A163" s="9"/>
    </row>
    <row r="164" ht="12.75">
      <c r="A164" s="9"/>
    </row>
    <row r="165" ht="12.75">
      <c r="A165" t="s">
        <v>20</v>
      </c>
    </row>
    <row r="169" ht="12.75">
      <c r="A169" t="s">
        <v>25</v>
      </c>
    </row>
    <row r="170" ht="12.75">
      <c r="A170" t="s">
        <v>24</v>
      </c>
    </row>
    <row r="172" ht="12.75">
      <c r="A172" t="s">
        <v>21</v>
      </c>
    </row>
    <row r="174" spans="1:4" ht="12.75">
      <c r="A174" s="133" t="s">
        <v>246</v>
      </c>
      <c r="B174" s="133"/>
      <c r="C174" s="133"/>
      <c r="D174" s="133"/>
    </row>
    <row r="175" ht="12.75">
      <c r="A175" s="9"/>
    </row>
  </sheetData>
  <mergeCells count="32">
    <mergeCell ref="A6:L6"/>
    <mergeCell ref="B13:L14"/>
    <mergeCell ref="B16:L17"/>
    <mergeCell ref="D57:F57"/>
    <mergeCell ref="B26:L27"/>
    <mergeCell ref="B30:L31"/>
    <mergeCell ref="B34:L34"/>
    <mergeCell ref="C38:L39"/>
    <mergeCell ref="B48:L48"/>
    <mergeCell ref="B11:L11"/>
    <mergeCell ref="A2:L2"/>
    <mergeCell ref="A3:L3"/>
    <mergeCell ref="A4:L4"/>
    <mergeCell ref="A5:L5"/>
    <mergeCell ref="A174:D174"/>
    <mergeCell ref="B116:L116"/>
    <mergeCell ref="B119:L120"/>
    <mergeCell ref="B125:L126"/>
    <mergeCell ref="C129:L129"/>
    <mergeCell ref="B150:L150"/>
    <mergeCell ref="C154:L156"/>
    <mergeCell ref="B62:L63"/>
    <mergeCell ref="B83:L83"/>
    <mergeCell ref="B127:L127"/>
    <mergeCell ref="B71:L71"/>
    <mergeCell ref="B77:L79"/>
    <mergeCell ref="B66:L68"/>
    <mergeCell ref="B99:L100"/>
    <mergeCell ref="B96:L96"/>
    <mergeCell ref="B103:L104"/>
    <mergeCell ref="B107:L108"/>
    <mergeCell ref="C159:L159"/>
  </mergeCells>
  <printOptions horizontalCentered="1"/>
  <pageMargins left="0.5" right="0.5" top="0.52" bottom="0.16" header="0.5" footer="0.5"/>
  <pageSetup fitToHeight="0" fitToWidth="0" horizontalDpi="180" verticalDpi="180" orientation="portrait" paperSize="9" scale="80" r:id="rId1"/>
  <rowBreaks count="3" manualBreakCount="3">
    <brk id="75" max="255" man="1"/>
    <brk id="130" max="11" man="1"/>
    <brk id="17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K &amp; N Kenanga Bhd K &amp; N Kenan</cp:lastModifiedBy>
  <cp:lastPrinted>2005-05-30T08:00:07Z</cp:lastPrinted>
  <dcterms:created xsi:type="dcterms:W3CDTF">2001-10-16T10:02:43Z</dcterms:created>
  <dcterms:modified xsi:type="dcterms:W3CDTF">2005-05-30T08:00:59Z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